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drawings/drawing4.xml" ContentType="application/vnd.openxmlformats-officedocument.drawing+xml"/>
  <Override PartName="/xl/comments4.xml" ContentType="application/vnd.openxmlformats-officedocument.spreadsheetml.comments+xml"/>
  <Override PartName="/xl/charts/chart1.xml" ContentType="application/vnd.openxmlformats-officedocument.drawingml.chart+xml"/>
  <Override PartName="/xl/drawings/drawing5.xml" ContentType="application/vnd.openxmlformats-officedocument.drawing+xml"/>
  <Override PartName="/xl/comments5.xml" ContentType="application/vnd.openxmlformats-officedocument.spreadsheetml.comments+xml"/>
  <Override PartName="/xl/drawings/drawing6.xml" ContentType="application/vnd.openxmlformats-officedocument.drawing+xml"/>
  <Override PartName="/xl/comments6.xml" ContentType="application/vnd.openxmlformats-officedocument.spreadsheetml.comments+xml"/>
  <Override PartName="/xl/charts/chart2.xml" ContentType="application/vnd.openxmlformats-officedocument.drawingml.chart+xml"/>
  <Override PartName="/xl/drawings/drawing7.xml" ContentType="application/vnd.openxmlformats-officedocument.drawing+xml"/>
  <Override PartName="/xl/comments7.xml" ContentType="application/vnd.openxmlformats-officedocument.spreadsheetml.comments+xml"/>
  <Override PartName="/xl/charts/chart3.xml" ContentType="application/vnd.openxmlformats-officedocument.drawingml.chart+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mc:AlternateContent xmlns:mc="http://schemas.openxmlformats.org/markup-compatibility/2006">
    <mc:Choice Requires="x15">
      <x15ac:absPath xmlns:x15ac="http://schemas.microsoft.com/office/spreadsheetml/2010/11/ac" url="d:\Desktop\"/>
    </mc:Choice>
  </mc:AlternateContent>
  <bookViews>
    <workbookView xWindow="26400" yWindow="2925" windowWidth="22575" windowHeight="17355" activeTab="6"/>
  </bookViews>
  <sheets>
    <sheet name="Budget" sheetId="5" r:id="rId1"/>
    <sheet name="Accounts" sheetId="16" r:id="rId2"/>
    <sheet name="Transactions" sheetId="3" r:id="rId3"/>
    <sheet name="Report" sheetId="1" r:id="rId4"/>
    <sheet name="YearlyReport" sheetId="15" r:id="rId5"/>
    <sheet name="Weekly" sheetId="18" r:id="rId6"/>
    <sheet name="Goals" sheetId="17" r:id="rId7"/>
    <sheet name="©" sheetId="14" r:id="rId8"/>
  </sheets>
  <definedNames>
    <definedName name="_xlnm._FilterDatabase" localSheetId="6" hidden="1">Goals!$A$18:$I$54</definedName>
    <definedName name="_xlnm._FilterDatabase" localSheetId="2" hidden="1">Transactions!$A$1:$M$47</definedName>
    <definedName name="accounts">Accounts!$A$8:$A$19</definedName>
    <definedName name="categories">Budget!$A$12:$A$151</definedName>
    <definedName name="date_begin" localSheetId="5">Weekly!$F$4</definedName>
    <definedName name="date_begin">Report!$F$4</definedName>
    <definedName name="date_end" localSheetId="5">Weekly!$F$5</definedName>
    <definedName name="date_end">Report!$F$5</definedName>
    <definedName name="date_list">#REF!</definedName>
    <definedName name="month">Report!$B$5</definedName>
    <definedName name="monthlyA">Report!$A:$A</definedName>
    <definedName name="_xlnm.Print_Area" localSheetId="0">Budget!$A$1:$P$146</definedName>
    <definedName name="_xlnm.Print_Area" localSheetId="6">Goals!$A:$I</definedName>
    <definedName name="_xlnm.Print_Area" localSheetId="3">Report!$A$1:$G$157</definedName>
    <definedName name="_xlnm.Print_Area" localSheetId="2">Transactions!$A$1:$M$47</definedName>
    <definedName name="_xlnm.Print_Area" localSheetId="5">Weekly!$A$1:$G$157</definedName>
    <definedName name="_xlnm.Print_Area" localSheetId="4">YearlyReport!$A$1:$P$148</definedName>
    <definedName name="_xlnm.Print_Titles" localSheetId="0">Budget!$10:$10</definedName>
    <definedName name="_xlnm.Print_Titles" localSheetId="6">Goals!$18:$18</definedName>
    <definedName name="_xlnm.Print_Titles" localSheetId="2">Transactions!$4:$4</definedName>
    <definedName name="_xlnm.Print_Titles" localSheetId="4">YearlyReport!$10:$10</definedName>
    <definedName name="valuevx">42.314159</definedName>
    <definedName name="vertex42_copyright" localSheetId="6" hidden="1">"© 2016 Vertex42 LLC"</definedName>
    <definedName name="vertex42_copyright" hidden="1">"© 2010-2019 Vertex42 LLC"</definedName>
    <definedName name="vertex42_id" localSheetId="6" hidden="1">"account-register.xlsx"</definedName>
    <definedName name="vertex42_id" hidden="1">"money-manager-2.xlsx"</definedName>
    <definedName name="vertex42_title" localSheetId="6" hidden="1">"Account Register Template"</definedName>
    <definedName name="vertex42_title" hidden="1">"Vertex42® Money Manager 2.1"</definedName>
    <definedName name="yearlyA" localSheetId="4">YearlyReport!$A:$A</definedName>
    <definedName name="yearlyA">Budget!$A:$A</definedName>
    <definedName name="ytd">Report!$H$4</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4" i="18" l="1"/>
  <c r="A57" i="18" l="1" a="1"/>
  <c r="A57" i="18" s="1"/>
  <c r="A24" i="18" a="1"/>
  <c r="A24" i="18" s="1"/>
  <c r="A48" i="15" a="1"/>
  <c r="A48" i="15" s="1"/>
  <c r="A15" i="15" a="1"/>
  <c r="A15" i="15" s="1"/>
  <c r="A24" i="1" a="1"/>
  <c r="A24" i="1" s="1"/>
  <c r="O22" i="5"/>
  <c r="P22" i="5" s="1"/>
  <c r="O23" i="5"/>
  <c r="P23" i="5" s="1"/>
  <c r="O24" i="5"/>
  <c r="P24" i="5" s="1"/>
  <c r="O25" i="5"/>
  <c r="P25" i="5" s="1"/>
  <c r="O26" i="5"/>
  <c r="P26" i="5" s="1"/>
  <c r="O27" i="5"/>
  <c r="P27" i="5" s="1"/>
  <c r="O28" i="5"/>
  <c r="P28" i="5"/>
  <c r="O29" i="5"/>
  <c r="P29" i="5" s="1"/>
  <c r="O30" i="5"/>
  <c r="P30" i="5" s="1"/>
  <c r="O31" i="5"/>
  <c r="P31" i="5" s="1"/>
  <c r="O32" i="5"/>
  <c r="P32" i="5"/>
  <c r="O33" i="5"/>
  <c r="P33" i="5"/>
  <c r="O34" i="5"/>
  <c r="P34" i="5" s="1"/>
  <c r="O35" i="5"/>
  <c r="P35" i="5" s="1"/>
  <c r="O36" i="5"/>
  <c r="P36" i="5" s="1"/>
  <c r="O37" i="5"/>
  <c r="P37" i="5"/>
  <c r="O38" i="5"/>
  <c r="P38" i="5" s="1"/>
  <c r="O39" i="5"/>
  <c r="P39" i="5" s="1"/>
  <c r="O40" i="5"/>
  <c r="P40" i="5" s="1"/>
  <c r="O41" i="5"/>
  <c r="P41" i="5" s="1"/>
  <c r="O42" i="5"/>
  <c r="P42" i="5" s="1"/>
  <c r="A57" i="1" a="1"/>
  <c r="A57" i="1" s="1"/>
  <c r="O93" i="5"/>
  <c r="P93" i="5" s="1"/>
  <c r="O94" i="5"/>
  <c r="P94" i="5" s="1"/>
  <c r="O95" i="5"/>
  <c r="P95" i="5" s="1"/>
  <c r="O96" i="5"/>
  <c r="P96" i="5" s="1"/>
  <c r="O97" i="5"/>
  <c r="P97" i="5" s="1"/>
  <c r="O98" i="5"/>
  <c r="P98" i="5" s="1"/>
  <c r="O99" i="5"/>
  <c r="P99" i="5" s="1"/>
  <c r="O100" i="5"/>
  <c r="P100" i="5" s="1"/>
  <c r="O101" i="5"/>
  <c r="P101" i="5" s="1"/>
  <c r="O102" i="5"/>
  <c r="P102" i="5" s="1"/>
  <c r="O103" i="5"/>
  <c r="P103" i="5" s="1"/>
  <c r="O104" i="5"/>
  <c r="P104" i="5" s="1"/>
  <c r="O105" i="5"/>
  <c r="P105" i="5" s="1"/>
  <c r="O106" i="5"/>
  <c r="P106" i="5" s="1"/>
  <c r="O107" i="5"/>
  <c r="P107" i="5" s="1"/>
  <c r="O108" i="5"/>
  <c r="P108" i="5" s="1"/>
  <c r="O109" i="5"/>
  <c r="P109" i="5" s="1"/>
  <c r="O110" i="5"/>
  <c r="P110" i="5" s="1"/>
  <c r="O111" i="5"/>
  <c r="P111" i="5" s="1"/>
  <c r="O112" i="5"/>
  <c r="P112" i="5" s="1"/>
  <c r="O113" i="5"/>
  <c r="P113" i="5" s="1"/>
  <c r="O114" i="5"/>
  <c r="P114" i="5" s="1"/>
  <c r="O115" i="5"/>
  <c r="P115" i="5" s="1"/>
  <c r="O116" i="5"/>
  <c r="P116" i="5" s="1"/>
  <c r="O117" i="5"/>
  <c r="P117" i="5" s="1"/>
  <c r="O118" i="5"/>
  <c r="P118" i="5" s="1"/>
  <c r="O119" i="5"/>
  <c r="P119" i="5" s="1"/>
  <c r="O120" i="5"/>
  <c r="P120" i="5" s="1"/>
  <c r="O121" i="5"/>
  <c r="P121" i="5" s="1"/>
  <c r="O122" i="5"/>
  <c r="P122" i="5" s="1"/>
  <c r="O123" i="5"/>
  <c r="P123" i="5" s="1"/>
  <c r="O124" i="5"/>
  <c r="P124" i="5" s="1"/>
  <c r="O125" i="5"/>
  <c r="P125" i="5" s="1"/>
  <c r="O126" i="5"/>
  <c r="P126" i="5" s="1"/>
  <c r="O127" i="5"/>
  <c r="P127" i="5" s="1"/>
  <c r="O128" i="5"/>
  <c r="P128" i="5" s="1"/>
  <c r="O129" i="5"/>
  <c r="P129" i="5" s="1"/>
  <c r="O130" i="5"/>
  <c r="P130" i="5" s="1"/>
  <c r="O131" i="5"/>
  <c r="P131" i="5" s="1"/>
  <c r="O132" i="5"/>
  <c r="P132" i="5" s="1"/>
  <c r="O133" i="5"/>
  <c r="P133" i="5" s="1"/>
  <c r="O134" i="5"/>
  <c r="P134" i="5" s="1"/>
  <c r="O135" i="5"/>
  <c r="P135" i="5" s="1"/>
  <c r="O136" i="5"/>
  <c r="P136" i="5" s="1"/>
  <c r="O137" i="5"/>
  <c r="P137" i="5" s="1"/>
  <c r="O138" i="5"/>
  <c r="P138" i="5" s="1"/>
  <c r="O139" i="5"/>
  <c r="P139" i="5" s="1"/>
  <c r="O140" i="5"/>
  <c r="P140" i="5" s="1"/>
  <c r="O141" i="5"/>
  <c r="P141" i="5" s="1"/>
  <c r="O142" i="5"/>
  <c r="P142" i="5" s="1"/>
  <c r="O143" i="5"/>
  <c r="P143" i="5" s="1"/>
  <c r="O144" i="5"/>
  <c r="P144" i="5" s="1"/>
  <c r="O145" i="5"/>
  <c r="P145" i="5" s="1"/>
  <c r="A38" i="15" l="1"/>
  <c r="D38" i="15" s="1"/>
  <c r="A22" i="15"/>
  <c r="A30" i="15"/>
  <c r="A103" i="15"/>
  <c r="I103" i="15" s="1"/>
  <c r="A102" i="15"/>
  <c r="A79" i="15"/>
  <c r="A111" i="15"/>
  <c r="I111" i="15" s="1"/>
  <c r="A71" i="15"/>
  <c r="A143" i="15"/>
  <c r="A70" i="15"/>
  <c r="A135" i="15"/>
  <c r="A134" i="15"/>
  <c r="M134" i="15" s="1"/>
  <c r="M102" i="15"/>
  <c r="K143" i="15"/>
  <c r="C143" i="15"/>
  <c r="F102" i="15"/>
  <c r="A127" i="15"/>
  <c r="A95" i="15"/>
  <c r="A63" i="15"/>
  <c r="L143" i="15"/>
  <c r="J143" i="15"/>
  <c r="K134" i="15"/>
  <c r="J111" i="15"/>
  <c r="A126" i="15"/>
  <c r="A94" i="15"/>
  <c r="A62" i="15"/>
  <c r="D143" i="15"/>
  <c r="I143" i="15"/>
  <c r="J134" i="15"/>
  <c r="A119" i="15"/>
  <c r="A87" i="15"/>
  <c r="A55" i="15"/>
  <c r="H143" i="15"/>
  <c r="A118" i="15"/>
  <c r="A86" i="15"/>
  <c r="A54" i="15"/>
  <c r="J103" i="15"/>
  <c r="N143" i="15"/>
  <c r="A142" i="15"/>
  <c r="A110" i="15"/>
  <c r="E110" i="15" s="1"/>
  <c r="A78" i="15"/>
  <c r="A64" i="18"/>
  <c r="A151" i="18"/>
  <c r="D151" i="18" s="1"/>
  <c r="F151" i="18" s="1"/>
  <c r="A143" i="18"/>
  <c r="D143" i="18" s="1"/>
  <c r="F143" i="18" s="1"/>
  <c r="A135" i="18"/>
  <c r="D135" i="18" s="1"/>
  <c r="F135" i="18" s="1"/>
  <c r="A127" i="18"/>
  <c r="D127" i="18" s="1"/>
  <c r="F127" i="18" s="1"/>
  <c r="A119" i="18"/>
  <c r="D119" i="18" s="1"/>
  <c r="F119" i="18" s="1"/>
  <c r="A111" i="18"/>
  <c r="D111" i="18" s="1"/>
  <c r="F111" i="18" s="1"/>
  <c r="A103" i="18"/>
  <c r="D103" i="18" s="1"/>
  <c r="F103" i="18" s="1"/>
  <c r="A95" i="18"/>
  <c r="A87" i="18"/>
  <c r="A79" i="18"/>
  <c r="A71" i="18"/>
  <c r="A63" i="18"/>
  <c r="A136" i="18"/>
  <c r="D136" i="18" s="1"/>
  <c r="F136" i="18" s="1"/>
  <c r="A120" i="18"/>
  <c r="D120" i="18" s="1"/>
  <c r="F120" i="18" s="1"/>
  <c r="A112" i="18"/>
  <c r="D112" i="18" s="1"/>
  <c r="F112" i="18" s="1"/>
  <c r="A150" i="18"/>
  <c r="D150" i="18" s="1"/>
  <c r="F150" i="18" s="1"/>
  <c r="A142" i="18"/>
  <c r="D142" i="18" s="1"/>
  <c r="F142" i="18" s="1"/>
  <c r="A134" i="18"/>
  <c r="D134" i="18" s="1"/>
  <c r="F134" i="18" s="1"/>
  <c r="A126" i="18"/>
  <c r="D126" i="18" s="1"/>
  <c r="F126" i="18" s="1"/>
  <c r="A118" i="18"/>
  <c r="D118" i="18" s="1"/>
  <c r="F118" i="18" s="1"/>
  <c r="A110" i="18"/>
  <c r="D110" i="18" s="1"/>
  <c r="F110" i="18" s="1"/>
  <c r="A102" i="18"/>
  <c r="A94" i="18"/>
  <c r="A86" i="18"/>
  <c r="A78" i="18"/>
  <c r="A70" i="18"/>
  <c r="A62" i="18"/>
  <c r="A128" i="18"/>
  <c r="D128" i="18" s="1"/>
  <c r="F128" i="18" s="1"/>
  <c r="A104" i="18"/>
  <c r="D104" i="18" s="1"/>
  <c r="F104" i="18" s="1"/>
  <c r="A149" i="18"/>
  <c r="D149" i="18" s="1"/>
  <c r="F149" i="18" s="1"/>
  <c r="A141" i="18"/>
  <c r="D141" i="18" s="1"/>
  <c r="F141" i="18" s="1"/>
  <c r="A133" i="18"/>
  <c r="D133" i="18" s="1"/>
  <c r="F133" i="18" s="1"/>
  <c r="A125" i="18"/>
  <c r="D125" i="18" s="1"/>
  <c r="F125" i="18" s="1"/>
  <c r="A117" i="18"/>
  <c r="D117" i="18" s="1"/>
  <c r="F117" i="18" s="1"/>
  <c r="A109" i="18"/>
  <c r="D109" i="18" s="1"/>
  <c r="F109" i="18" s="1"/>
  <c r="A101" i="18"/>
  <c r="A93" i="18"/>
  <c r="A85" i="18"/>
  <c r="A77" i="18"/>
  <c r="A69" i="18"/>
  <c r="A61" i="18"/>
  <c r="A88" i="18"/>
  <c r="A156" i="18"/>
  <c r="D156" i="18" s="1"/>
  <c r="F156" i="18" s="1"/>
  <c r="A148" i="18"/>
  <c r="D148" i="18" s="1"/>
  <c r="F148" i="18" s="1"/>
  <c r="A140" i="18"/>
  <c r="D140" i="18" s="1"/>
  <c r="F140" i="18" s="1"/>
  <c r="A132" i="18"/>
  <c r="D132" i="18" s="1"/>
  <c r="F132" i="18" s="1"/>
  <c r="A124" i="18"/>
  <c r="D124" i="18" s="1"/>
  <c r="F124" i="18" s="1"/>
  <c r="A116" i="18"/>
  <c r="D116" i="18" s="1"/>
  <c r="F116" i="18" s="1"/>
  <c r="A108" i="18"/>
  <c r="D108" i="18" s="1"/>
  <c r="F108" i="18" s="1"/>
  <c r="A100" i="18"/>
  <c r="A92" i="18"/>
  <c r="A84" i="18"/>
  <c r="A76" i="18"/>
  <c r="A68" i="18"/>
  <c r="A60" i="18"/>
  <c r="A152" i="18"/>
  <c r="D152" i="18" s="1"/>
  <c r="F152" i="18" s="1"/>
  <c r="A80" i="18"/>
  <c r="A155" i="18"/>
  <c r="D155" i="18" s="1"/>
  <c r="F155" i="18" s="1"/>
  <c r="A147" i="18"/>
  <c r="D147" i="18" s="1"/>
  <c r="F147" i="18" s="1"/>
  <c r="A139" i="18"/>
  <c r="D139" i="18" s="1"/>
  <c r="F139" i="18" s="1"/>
  <c r="A131" i="18"/>
  <c r="D131" i="18" s="1"/>
  <c r="F131" i="18" s="1"/>
  <c r="A123" i="18"/>
  <c r="D123" i="18" s="1"/>
  <c r="F123" i="18" s="1"/>
  <c r="A115" i="18"/>
  <c r="D115" i="18" s="1"/>
  <c r="F115" i="18" s="1"/>
  <c r="A107" i="18"/>
  <c r="D107" i="18" s="1"/>
  <c r="F107" i="18" s="1"/>
  <c r="A99" i="18"/>
  <c r="A91" i="18"/>
  <c r="A83" i="18"/>
  <c r="A75" i="18"/>
  <c r="A67" i="18"/>
  <c r="A59" i="18"/>
  <c r="A72" i="18"/>
  <c r="A154" i="18"/>
  <c r="D154" i="18" s="1"/>
  <c r="F154" i="18" s="1"/>
  <c r="A146" i="18"/>
  <c r="D146" i="18" s="1"/>
  <c r="F146" i="18" s="1"/>
  <c r="A138" i="18"/>
  <c r="D138" i="18" s="1"/>
  <c r="F138" i="18" s="1"/>
  <c r="A130" i="18"/>
  <c r="D130" i="18" s="1"/>
  <c r="F130" i="18" s="1"/>
  <c r="A122" i="18"/>
  <c r="D122" i="18" s="1"/>
  <c r="F122" i="18" s="1"/>
  <c r="A114" i="18"/>
  <c r="D114" i="18" s="1"/>
  <c r="F114" i="18" s="1"/>
  <c r="A106" i="18"/>
  <c r="D106" i="18" s="1"/>
  <c r="F106" i="18" s="1"/>
  <c r="A98" i="18"/>
  <c r="A90" i="18"/>
  <c r="A82" i="18"/>
  <c r="A74" i="18"/>
  <c r="A66" i="18"/>
  <c r="A58" i="18"/>
  <c r="A144" i="18"/>
  <c r="D144" i="18" s="1"/>
  <c r="F144" i="18" s="1"/>
  <c r="A96" i="18"/>
  <c r="A153" i="18"/>
  <c r="D153" i="18" s="1"/>
  <c r="F153" i="18" s="1"/>
  <c r="A145" i="18"/>
  <c r="D145" i="18" s="1"/>
  <c r="F145" i="18" s="1"/>
  <c r="A137" i="18"/>
  <c r="D137" i="18" s="1"/>
  <c r="F137" i="18" s="1"/>
  <c r="A129" i="18"/>
  <c r="D129" i="18" s="1"/>
  <c r="F129" i="18" s="1"/>
  <c r="A121" i="18"/>
  <c r="D121" i="18" s="1"/>
  <c r="F121" i="18" s="1"/>
  <c r="A113" i="18"/>
  <c r="D113" i="18" s="1"/>
  <c r="F113" i="18" s="1"/>
  <c r="A105" i="18"/>
  <c r="D105" i="18" s="1"/>
  <c r="F105" i="18" s="1"/>
  <c r="A97" i="18"/>
  <c r="A89" i="18"/>
  <c r="A81" i="18"/>
  <c r="A73" i="18"/>
  <c r="A65" i="18"/>
  <c r="A41" i="18"/>
  <c r="A39" i="18"/>
  <c r="A37" i="18"/>
  <c r="A33" i="18"/>
  <c r="A53" i="18"/>
  <c r="A31" i="18"/>
  <c r="A45" i="18"/>
  <c r="A49" i="18"/>
  <c r="A29" i="18"/>
  <c r="A47" i="18"/>
  <c r="A25" i="18"/>
  <c r="A46" i="18"/>
  <c r="A38" i="18"/>
  <c r="A30" i="18"/>
  <c r="A52" i="18"/>
  <c r="A44" i="18"/>
  <c r="A36" i="18"/>
  <c r="A28" i="18"/>
  <c r="A51" i="18"/>
  <c r="A43" i="18"/>
  <c r="A35" i="18"/>
  <c r="A27" i="18"/>
  <c r="A50" i="18"/>
  <c r="A42" i="18"/>
  <c r="A34" i="18"/>
  <c r="A26" i="18"/>
  <c r="A48" i="18"/>
  <c r="A40" i="18"/>
  <c r="A32" i="18"/>
  <c r="G110" i="15"/>
  <c r="H110" i="15"/>
  <c r="I110" i="15"/>
  <c r="J110" i="15"/>
  <c r="C110" i="15"/>
  <c r="K110" i="15"/>
  <c r="D110" i="15"/>
  <c r="L110" i="15"/>
  <c r="K142" i="15"/>
  <c r="C142" i="15"/>
  <c r="C135" i="15"/>
  <c r="K135" i="15"/>
  <c r="D135" i="15"/>
  <c r="L135" i="15"/>
  <c r="E135" i="15"/>
  <c r="M135" i="15"/>
  <c r="H135" i="15"/>
  <c r="C103" i="15"/>
  <c r="K103" i="15"/>
  <c r="D103" i="15"/>
  <c r="L103" i="15"/>
  <c r="E103" i="15"/>
  <c r="M103" i="15"/>
  <c r="F103" i="15"/>
  <c r="N103" i="15"/>
  <c r="G103" i="15"/>
  <c r="H103" i="15"/>
  <c r="G134" i="15"/>
  <c r="H134" i="15"/>
  <c r="I134" i="15"/>
  <c r="C134" i="15"/>
  <c r="D134" i="15"/>
  <c r="L134" i="15"/>
  <c r="G102" i="15"/>
  <c r="H102" i="15"/>
  <c r="I102" i="15"/>
  <c r="J102" i="15"/>
  <c r="C102" i="15"/>
  <c r="K102" i="15"/>
  <c r="D102" i="15"/>
  <c r="L102" i="15"/>
  <c r="C127" i="15"/>
  <c r="K127" i="15"/>
  <c r="D127" i="15"/>
  <c r="L127" i="15"/>
  <c r="E127" i="15"/>
  <c r="M127" i="15"/>
  <c r="F127" i="15"/>
  <c r="N127" i="15"/>
  <c r="G127" i="15"/>
  <c r="H127" i="15"/>
  <c r="C95" i="15"/>
  <c r="K95" i="15"/>
  <c r="D95" i="15"/>
  <c r="L95" i="15"/>
  <c r="E95" i="15"/>
  <c r="M95" i="15"/>
  <c r="F95" i="15"/>
  <c r="N95" i="15"/>
  <c r="G95" i="15"/>
  <c r="H95" i="15"/>
  <c r="G126" i="15"/>
  <c r="H126" i="15"/>
  <c r="I126" i="15"/>
  <c r="J126" i="15"/>
  <c r="C126" i="15"/>
  <c r="K126" i="15"/>
  <c r="D126" i="15"/>
  <c r="L126" i="15"/>
  <c r="G94" i="15"/>
  <c r="H94" i="15"/>
  <c r="I94" i="15"/>
  <c r="J94" i="15"/>
  <c r="C94" i="15"/>
  <c r="K94" i="15"/>
  <c r="D94" i="15"/>
  <c r="L94" i="15"/>
  <c r="N110" i="15"/>
  <c r="C119" i="15"/>
  <c r="K119" i="15"/>
  <c r="D119" i="15"/>
  <c r="L119" i="15"/>
  <c r="E119" i="15"/>
  <c r="M119" i="15"/>
  <c r="F119" i="15"/>
  <c r="N119" i="15"/>
  <c r="G119" i="15"/>
  <c r="H119" i="15"/>
  <c r="M110" i="15"/>
  <c r="G118" i="15"/>
  <c r="H118" i="15"/>
  <c r="I118" i="15"/>
  <c r="J118" i="15"/>
  <c r="C118" i="15"/>
  <c r="K118" i="15"/>
  <c r="D118" i="15"/>
  <c r="L118" i="15"/>
  <c r="F110" i="15"/>
  <c r="C111" i="15"/>
  <c r="K111" i="15"/>
  <c r="D111" i="15"/>
  <c r="L111" i="15"/>
  <c r="E111" i="15"/>
  <c r="M111" i="15"/>
  <c r="F111" i="15"/>
  <c r="N111" i="15"/>
  <c r="G111" i="15"/>
  <c r="H111" i="15"/>
  <c r="A141" i="15"/>
  <c r="A133" i="15"/>
  <c r="A125" i="15"/>
  <c r="A117" i="15"/>
  <c r="A109" i="15"/>
  <c r="A101" i="15"/>
  <c r="A93" i="15"/>
  <c r="A85" i="15"/>
  <c r="A77" i="15"/>
  <c r="A69" i="15"/>
  <c r="A61" i="15"/>
  <c r="A53" i="15"/>
  <c r="A140" i="15"/>
  <c r="A132" i="15"/>
  <c r="A124" i="15"/>
  <c r="A116" i="15"/>
  <c r="A108" i="15"/>
  <c r="A100" i="15"/>
  <c r="A92" i="15"/>
  <c r="A84" i="15"/>
  <c r="A76" i="15"/>
  <c r="A68" i="15"/>
  <c r="A60" i="15"/>
  <c r="A52" i="15"/>
  <c r="A147" i="15"/>
  <c r="A139" i="15"/>
  <c r="A131" i="15"/>
  <c r="A123" i="15"/>
  <c r="A115" i="15"/>
  <c r="A107" i="15"/>
  <c r="A99" i="15"/>
  <c r="A91" i="15"/>
  <c r="A83" i="15"/>
  <c r="A75" i="15"/>
  <c r="A67" i="15"/>
  <c r="A59" i="15"/>
  <c r="A51" i="15"/>
  <c r="A146" i="15"/>
  <c r="A138" i="15"/>
  <c r="A130" i="15"/>
  <c r="A122" i="15"/>
  <c r="A114" i="15"/>
  <c r="A106" i="15"/>
  <c r="A98" i="15"/>
  <c r="A90" i="15"/>
  <c r="A82" i="15"/>
  <c r="A74" i="15"/>
  <c r="A66" i="15"/>
  <c r="A58" i="15"/>
  <c r="A50" i="15"/>
  <c r="A145" i="15"/>
  <c r="A137" i="15"/>
  <c r="A129" i="15"/>
  <c r="A121" i="15"/>
  <c r="A113" i="15"/>
  <c r="A105" i="15"/>
  <c r="A97" i="15"/>
  <c r="A89" i="15"/>
  <c r="A81" i="15"/>
  <c r="A73" i="15"/>
  <c r="A65" i="15"/>
  <c r="A57" i="15"/>
  <c r="A49" i="15"/>
  <c r="A144" i="15"/>
  <c r="A136" i="15"/>
  <c r="A128" i="15"/>
  <c r="A120" i="15"/>
  <c r="A112" i="15"/>
  <c r="A104" i="15"/>
  <c r="A96" i="15"/>
  <c r="A88" i="15"/>
  <c r="A80" i="15"/>
  <c r="A72" i="15"/>
  <c r="A64" i="15"/>
  <c r="A56" i="15"/>
  <c r="K38" i="15"/>
  <c r="C38" i="15"/>
  <c r="K30" i="15"/>
  <c r="C30" i="15"/>
  <c r="A37" i="15"/>
  <c r="A29" i="15"/>
  <c r="A21" i="15"/>
  <c r="J38" i="15"/>
  <c r="J30" i="15"/>
  <c r="A44" i="15"/>
  <c r="A36" i="15"/>
  <c r="A28" i="15"/>
  <c r="A20" i="15"/>
  <c r="I38" i="15"/>
  <c r="I30" i="15"/>
  <c r="A43" i="15"/>
  <c r="A35" i="15"/>
  <c r="A27" i="15"/>
  <c r="A19" i="15"/>
  <c r="H38" i="15"/>
  <c r="H30" i="15"/>
  <c r="A42" i="15"/>
  <c r="A34" i="15"/>
  <c r="A26" i="15"/>
  <c r="A18" i="15"/>
  <c r="G38" i="15"/>
  <c r="G30" i="15"/>
  <c r="A41" i="15"/>
  <c r="A33" i="15"/>
  <c r="A25" i="15"/>
  <c r="A17" i="15"/>
  <c r="N38" i="15"/>
  <c r="F38" i="15"/>
  <c r="N30" i="15"/>
  <c r="F30" i="15"/>
  <c r="A40" i="15"/>
  <c r="A32" i="15"/>
  <c r="A24" i="15"/>
  <c r="A16" i="15"/>
  <c r="L38" i="15"/>
  <c r="M38" i="15"/>
  <c r="E38" i="15"/>
  <c r="M30" i="15"/>
  <c r="A39" i="15"/>
  <c r="A31" i="15"/>
  <c r="A23" i="15"/>
  <c r="A46" i="1"/>
  <c r="A38" i="1"/>
  <c r="A30" i="1"/>
  <c r="A53" i="1"/>
  <c r="A52" i="1"/>
  <c r="A44" i="1"/>
  <c r="A36" i="1"/>
  <c r="A28" i="1"/>
  <c r="A51" i="1"/>
  <c r="A43" i="1"/>
  <c r="A35" i="1"/>
  <c r="A27" i="1"/>
  <c r="A31" i="1"/>
  <c r="A45" i="1"/>
  <c r="A50" i="1"/>
  <c r="A42" i="1"/>
  <c r="A34" i="1"/>
  <c r="A26" i="1"/>
  <c r="A47" i="1"/>
  <c r="A29" i="1"/>
  <c r="A49" i="1"/>
  <c r="A41" i="1"/>
  <c r="A33" i="1"/>
  <c r="A25" i="1"/>
  <c r="A39" i="1"/>
  <c r="A37" i="1"/>
  <c r="A48" i="1"/>
  <c r="A40" i="1"/>
  <c r="A32" i="1"/>
  <c r="A153" i="1"/>
  <c r="A89" i="1"/>
  <c r="A144" i="1"/>
  <c r="A128" i="1"/>
  <c r="A120" i="1"/>
  <c r="A104" i="1"/>
  <c r="A88" i="1"/>
  <c r="A64" i="1"/>
  <c r="A151" i="1"/>
  <c r="A143" i="1"/>
  <c r="A135" i="1"/>
  <c r="A127" i="1"/>
  <c r="A119" i="1"/>
  <c r="A111" i="1"/>
  <c r="A103" i="1"/>
  <c r="A95" i="1"/>
  <c r="A87" i="1"/>
  <c r="A79" i="1"/>
  <c r="A71" i="1"/>
  <c r="A63" i="1"/>
  <c r="A137" i="1"/>
  <c r="A73" i="1"/>
  <c r="A152" i="1"/>
  <c r="A136" i="1"/>
  <c r="A112" i="1"/>
  <c r="A96" i="1"/>
  <c r="A80" i="1"/>
  <c r="A72" i="1"/>
  <c r="A150" i="1"/>
  <c r="A142" i="1"/>
  <c r="A134" i="1"/>
  <c r="A126" i="1"/>
  <c r="A118" i="1"/>
  <c r="A110" i="1"/>
  <c r="A102" i="1"/>
  <c r="A94" i="1"/>
  <c r="A86" i="1"/>
  <c r="A78" i="1"/>
  <c r="A70" i="1"/>
  <c r="A62" i="1"/>
  <c r="A145" i="1"/>
  <c r="A105" i="1"/>
  <c r="A149" i="1"/>
  <c r="A125" i="1"/>
  <c r="A101" i="1"/>
  <c r="A61" i="1"/>
  <c r="A156" i="1"/>
  <c r="A148" i="1"/>
  <c r="A140" i="1"/>
  <c r="A132" i="1"/>
  <c r="A124" i="1"/>
  <c r="A116" i="1"/>
  <c r="A108" i="1"/>
  <c r="A100" i="1"/>
  <c r="A92" i="1"/>
  <c r="A84" i="1"/>
  <c r="A76" i="1"/>
  <c r="A68" i="1"/>
  <c r="A60" i="1"/>
  <c r="A81" i="1"/>
  <c r="A133" i="1"/>
  <c r="A109" i="1"/>
  <c r="A85" i="1"/>
  <c r="A77" i="1"/>
  <c r="A155" i="1"/>
  <c r="A147" i="1"/>
  <c r="A139" i="1"/>
  <c r="A131" i="1"/>
  <c r="A123" i="1"/>
  <c r="A115" i="1"/>
  <c r="A107" i="1"/>
  <c r="A99" i="1"/>
  <c r="A91" i="1"/>
  <c r="A83" i="1"/>
  <c r="A75" i="1"/>
  <c r="A67" i="1"/>
  <c r="A59" i="1"/>
  <c r="A113" i="1"/>
  <c r="A141" i="1"/>
  <c r="A117" i="1"/>
  <c r="A93" i="1"/>
  <c r="A69" i="1"/>
  <c r="A154" i="1"/>
  <c r="A146" i="1"/>
  <c r="A138" i="1"/>
  <c r="A130" i="1"/>
  <c r="A122" i="1"/>
  <c r="A114" i="1"/>
  <c r="A106" i="1"/>
  <c r="A98" i="1"/>
  <c r="A90" i="1"/>
  <c r="A82" i="1"/>
  <c r="A74" i="1"/>
  <c r="A66" i="1"/>
  <c r="A58" i="1"/>
  <c r="A129" i="1"/>
  <c r="A121" i="1"/>
  <c r="A97" i="1"/>
  <c r="A65" i="1"/>
  <c r="A54" i="18"/>
  <c r="H4" i="18"/>
  <c r="B46" i="1"/>
  <c r="B51" i="1"/>
  <c r="B34" i="1"/>
  <c r="B39" i="1"/>
  <c r="B48" i="1"/>
  <c r="B35" i="1"/>
  <c r="B47" i="1"/>
  <c r="B53" i="1"/>
  <c r="B40" i="1"/>
  <c r="B42" i="1"/>
  <c r="B37" i="1"/>
  <c r="B52" i="1"/>
  <c r="B49" i="1"/>
  <c r="B32" i="1"/>
  <c r="B38" i="1"/>
  <c r="B44" i="1"/>
  <c r="B45" i="1"/>
  <c r="B41" i="1"/>
  <c r="B36" i="1"/>
  <c r="B50" i="1"/>
  <c r="B33" i="1"/>
  <c r="B43" i="1"/>
  <c r="B103" i="1"/>
  <c r="B152" i="1"/>
  <c r="B134" i="1"/>
  <c r="B156" i="1"/>
  <c r="B107" i="1"/>
  <c r="B141" i="1"/>
  <c r="B136" i="1"/>
  <c r="B126" i="1"/>
  <c r="B148" i="1"/>
  <c r="B117" i="1"/>
  <c r="B114" i="1"/>
  <c r="B129" i="1"/>
  <c r="B145" i="1"/>
  <c r="B106" i="1"/>
  <c r="B131" i="1"/>
  <c r="B109" i="1"/>
  <c r="B153" i="1"/>
  <c r="B151" i="1"/>
  <c r="B112" i="1"/>
  <c r="B118" i="1"/>
  <c r="B140" i="1"/>
  <c r="B155" i="1"/>
  <c r="B121" i="1"/>
  <c r="B113" i="1"/>
  <c r="B143" i="1"/>
  <c r="B110" i="1"/>
  <c r="B105" i="1"/>
  <c r="B132" i="1"/>
  <c r="B147" i="1"/>
  <c r="B127" i="1"/>
  <c r="B116" i="1"/>
  <c r="B146" i="1"/>
  <c r="B130" i="1"/>
  <c r="B144" i="1"/>
  <c r="B135" i="1"/>
  <c r="B102" i="1"/>
  <c r="B149" i="1"/>
  <c r="B124" i="1"/>
  <c r="B139" i="1"/>
  <c r="B154" i="1"/>
  <c r="B128" i="1"/>
  <c r="B125" i="1"/>
  <c r="B120" i="1"/>
  <c r="B119" i="1"/>
  <c r="B137" i="1"/>
  <c r="B150" i="1"/>
  <c r="B101" i="1"/>
  <c r="B108" i="1"/>
  <c r="B133" i="1"/>
  <c r="B123" i="1"/>
  <c r="B138" i="1"/>
  <c r="B104" i="1"/>
  <c r="B111" i="1"/>
  <c r="B142" i="1"/>
  <c r="B115" i="1"/>
  <c r="B122" i="1"/>
  <c r="E30" i="15" l="1"/>
  <c r="L30" i="15"/>
  <c r="D30" i="15"/>
  <c r="O30" i="15" s="1"/>
  <c r="P30" i="15" s="1"/>
  <c r="G135" i="15"/>
  <c r="F135" i="15"/>
  <c r="I135" i="15"/>
  <c r="F143" i="15"/>
  <c r="E143" i="15"/>
  <c r="M143" i="15"/>
  <c r="G143" i="15"/>
  <c r="O143" i="15" s="1"/>
  <c r="P143" i="15" s="1"/>
  <c r="N135" i="15"/>
  <c r="O135" i="15" s="1"/>
  <c r="P135" i="15" s="1"/>
  <c r="E102" i="15"/>
  <c r="N102" i="15"/>
  <c r="J135" i="15"/>
  <c r="F134" i="15"/>
  <c r="E134" i="15"/>
  <c r="N134" i="15"/>
  <c r="I95" i="15"/>
  <c r="O95" i="15" s="1"/>
  <c r="P95" i="15" s="1"/>
  <c r="J95" i="15"/>
  <c r="J142" i="15"/>
  <c r="H142" i="15"/>
  <c r="I142" i="15"/>
  <c r="L142" i="15"/>
  <c r="M142" i="15"/>
  <c r="F142" i="15"/>
  <c r="G142" i="15"/>
  <c r="D142" i="15"/>
  <c r="N142" i="15"/>
  <c r="E142" i="15"/>
  <c r="F94" i="15"/>
  <c r="M94" i="15"/>
  <c r="N94" i="15"/>
  <c r="E94" i="15"/>
  <c r="J127" i="15"/>
  <c r="O127" i="15" s="1"/>
  <c r="P127" i="15" s="1"/>
  <c r="I127" i="15"/>
  <c r="E126" i="15"/>
  <c r="N126" i="15"/>
  <c r="F126" i="15"/>
  <c r="M126" i="15"/>
  <c r="I119" i="15"/>
  <c r="J119" i="15"/>
  <c r="O119" i="15" s="1"/>
  <c r="P119" i="15" s="1"/>
  <c r="N118" i="15"/>
  <c r="O118" i="15" s="1"/>
  <c r="P118" i="15" s="1"/>
  <c r="F118" i="15"/>
  <c r="M118" i="15"/>
  <c r="E118" i="15"/>
  <c r="O38" i="15"/>
  <c r="P38" i="15" s="1"/>
  <c r="O103" i="15"/>
  <c r="P103" i="15" s="1"/>
  <c r="G122" i="15"/>
  <c r="H122" i="15"/>
  <c r="I122" i="15"/>
  <c r="J122" i="15"/>
  <c r="C122" i="15"/>
  <c r="K122" i="15"/>
  <c r="D122" i="15"/>
  <c r="L122" i="15"/>
  <c r="E122" i="15"/>
  <c r="F122" i="15"/>
  <c r="M122" i="15"/>
  <c r="N122" i="15"/>
  <c r="G108" i="15"/>
  <c r="H108" i="15"/>
  <c r="I108" i="15"/>
  <c r="J108" i="15"/>
  <c r="C108" i="15"/>
  <c r="K108" i="15"/>
  <c r="D108" i="15"/>
  <c r="L108" i="15"/>
  <c r="E108" i="15"/>
  <c r="F108" i="15"/>
  <c r="M108" i="15"/>
  <c r="N108" i="15"/>
  <c r="C105" i="15"/>
  <c r="K105" i="15"/>
  <c r="D105" i="15"/>
  <c r="L105" i="15"/>
  <c r="E105" i="15"/>
  <c r="M105" i="15"/>
  <c r="F105" i="15"/>
  <c r="N105" i="15"/>
  <c r="G105" i="15"/>
  <c r="H105" i="15"/>
  <c r="I105" i="15"/>
  <c r="J105" i="15"/>
  <c r="G130" i="15"/>
  <c r="H130" i="15"/>
  <c r="I130" i="15"/>
  <c r="J130" i="15"/>
  <c r="C130" i="15"/>
  <c r="K130" i="15"/>
  <c r="D130" i="15"/>
  <c r="L130" i="15"/>
  <c r="E130" i="15"/>
  <c r="F130" i="15"/>
  <c r="M130" i="15"/>
  <c r="N130" i="15"/>
  <c r="G116" i="15"/>
  <c r="H116" i="15"/>
  <c r="I116" i="15"/>
  <c r="J116" i="15"/>
  <c r="C116" i="15"/>
  <c r="K116" i="15"/>
  <c r="D116" i="15"/>
  <c r="L116" i="15"/>
  <c r="E116" i="15"/>
  <c r="F116" i="15"/>
  <c r="M116" i="15"/>
  <c r="N116" i="15"/>
  <c r="O94" i="15"/>
  <c r="P94" i="15" s="1"/>
  <c r="O126" i="15"/>
  <c r="P126" i="15" s="1"/>
  <c r="O110" i="15"/>
  <c r="P110" i="15" s="1"/>
  <c r="G136" i="15"/>
  <c r="H136" i="15"/>
  <c r="I136" i="15"/>
  <c r="D136" i="15"/>
  <c r="L136" i="15"/>
  <c r="N136" i="15"/>
  <c r="C136" i="15"/>
  <c r="E136" i="15"/>
  <c r="F136" i="15"/>
  <c r="J136" i="15"/>
  <c r="M136" i="15"/>
  <c r="K136" i="15"/>
  <c r="C147" i="15"/>
  <c r="K147" i="15"/>
  <c r="D147" i="15"/>
  <c r="L147" i="15"/>
  <c r="E147" i="15"/>
  <c r="M147" i="15"/>
  <c r="I147" i="15"/>
  <c r="J147" i="15"/>
  <c r="F147" i="15"/>
  <c r="N147" i="15"/>
  <c r="G147" i="15"/>
  <c r="H147" i="15"/>
  <c r="G144" i="15"/>
  <c r="H144" i="15"/>
  <c r="I144" i="15"/>
  <c r="N144" i="15"/>
  <c r="J144" i="15"/>
  <c r="C144" i="15"/>
  <c r="K144" i="15"/>
  <c r="D144" i="15"/>
  <c r="L144" i="15"/>
  <c r="E144" i="15"/>
  <c r="M144" i="15"/>
  <c r="F144" i="15"/>
  <c r="C113" i="15"/>
  <c r="K113" i="15"/>
  <c r="D113" i="15"/>
  <c r="L113" i="15"/>
  <c r="E113" i="15"/>
  <c r="M113" i="15"/>
  <c r="F113" i="15"/>
  <c r="N113" i="15"/>
  <c r="G113" i="15"/>
  <c r="H113" i="15"/>
  <c r="I113" i="15"/>
  <c r="J113" i="15"/>
  <c r="G138" i="15"/>
  <c r="H138" i="15"/>
  <c r="I138" i="15"/>
  <c r="D138" i="15"/>
  <c r="L138" i="15"/>
  <c r="F138" i="15"/>
  <c r="J138" i="15"/>
  <c r="K138" i="15"/>
  <c r="M138" i="15"/>
  <c r="N138" i="15"/>
  <c r="E138" i="15"/>
  <c r="C138" i="15"/>
  <c r="C99" i="15"/>
  <c r="K99" i="15"/>
  <c r="D99" i="15"/>
  <c r="L99" i="15"/>
  <c r="E99" i="15"/>
  <c r="M99" i="15"/>
  <c r="F99" i="15"/>
  <c r="N99" i="15"/>
  <c r="G99" i="15"/>
  <c r="H99" i="15"/>
  <c r="J99" i="15"/>
  <c r="I99" i="15"/>
  <c r="G124" i="15"/>
  <c r="H124" i="15"/>
  <c r="I124" i="15"/>
  <c r="J124" i="15"/>
  <c r="C124" i="15"/>
  <c r="K124" i="15"/>
  <c r="D124" i="15"/>
  <c r="L124" i="15"/>
  <c r="E124" i="15"/>
  <c r="F124" i="15"/>
  <c r="M124" i="15"/>
  <c r="N124" i="15"/>
  <c r="C93" i="15"/>
  <c r="K93" i="15"/>
  <c r="D93" i="15"/>
  <c r="L93" i="15"/>
  <c r="E93" i="15"/>
  <c r="M93" i="15"/>
  <c r="F93" i="15"/>
  <c r="N93" i="15"/>
  <c r="G93" i="15"/>
  <c r="H93" i="15"/>
  <c r="I93" i="15"/>
  <c r="J93" i="15"/>
  <c r="G96" i="15"/>
  <c r="H96" i="15"/>
  <c r="I96" i="15"/>
  <c r="J96" i="15"/>
  <c r="C96" i="15"/>
  <c r="K96" i="15"/>
  <c r="D96" i="15"/>
  <c r="L96" i="15"/>
  <c r="N96" i="15"/>
  <c r="E96" i="15"/>
  <c r="M96" i="15"/>
  <c r="F96" i="15"/>
  <c r="C121" i="15"/>
  <c r="K121" i="15"/>
  <c r="D121" i="15"/>
  <c r="L121" i="15"/>
  <c r="E121" i="15"/>
  <c r="M121" i="15"/>
  <c r="F121" i="15"/>
  <c r="N121" i="15"/>
  <c r="G121" i="15"/>
  <c r="H121" i="15"/>
  <c r="I121" i="15"/>
  <c r="J121" i="15"/>
  <c r="G146" i="15"/>
  <c r="H146" i="15"/>
  <c r="I146" i="15"/>
  <c r="E146" i="15"/>
  <c r="F146" i="15"/>
  <c r="J146" i="15"/>
  <c r="C146" i="15"/>
  <c r="K146" i="15"/>
  <c r="D146" i="15"/>
  <c r="L146" i="15"/>
  <c r="M146" i="15"/>
  <c r="N146" i="15"/>
  <c r="C107" i="15"/>
  <c r="K107" i="15"/>
  <c r="D107" i="15"/>
  <c r="L107" i="15"/>
  <c r="E107" i="15"/>
  <c r="M107" i="15"/>
  <c r="F107" i="15"/>
  <c r="N107" i="15"/>
  <c r="G107" i="15"/>
  <c r="H107" i="15"/>
  <c r="J107" i="15"/>
  <c r="I107" i="15"/>
  <c r="G132" i="15"/>
  <c r="H132" i="15"/>
  <c r="I132" i="15"/>
  <c r="J132" i="15"/>
  <c r="C132" i="15"/>
  <c r="K132" i="15"/>
  <c r="D132" i="15"/>
  <c r="L132" i="15"/>
  <c r="E132" i="15"/>
  <c r="F132" i="15"/>
  <c r="M132" i="15"/>
  <c r="N132" i="15"/>
  <c r="C101" i="15"/>
  <c r="K101" i="15"/>
  <c r="D101" i="15"/>
  <c r="L101" i="15"/>
  <c r="E101" i="15"/>
  <c r="M101" i="15"/>
  <c r="F101" i="15"/>
  <c r="N101" i="15"/>
  <c r="G101" i="15"/>
  <c r="H101" i="15"/>
  <c r="I101" i="15"/>
  <c r="J101" i="15"/>
  <c r="I141" i="15"/>
  <c r="J141" i="15"/>
  <c r="C141" i="15"/>
  <c r="K141" i="15"/>
  <c r="D141" i="15"/>
  <c r="L141" i="15"/>
  <c r="E141" i="15"/>
  <c r="M141" i="15"/>
  <c r="F141" i="15"/>
  <c r="N141" i="15"/>
  <c r="H141" i="15"/>
  <c r="G141" i="15"/>
  <c r="G104" i="15"/>
  <c r="H104" i="15"/>
  <c r="I104" i="15"/>
  <c r="J104" i="15"/>
  <c r="C104" i="15"/>
  <c r="K104" i="15"/>
  <c r="D104" i="15"/>
  <c r="L104" i="15"/>
  <c r="N104" i="15"/>
  <c r="E104" i="15"/>
  <c r="F104" i="15"/>
  <c r="M104" i="15"/>
  <c r="C129" i="15"/>
  <c r="K129" i="15"/>
  <c r="D129" i="15"/>
  <c r="L129" i="15"/>
  <c r="E129" i="15"/>
  <c r="M129" i="15"/>
  <c r="F129" i="15"/>
  <c r="N129" i="15"/>
  <c r="G129" i="15"/>
  <c r="H129" i="15"/>
  <c r="I129" i="15"/>
  <c r="J129" i="15"/>
  <c r="C115" i="15"/>
  <c r="K115" i="15"/>
  <c r="D115" i="15"/>
  <c r="L115" i="15"/>
  <c r="E115" i="15"/>
  <c r="M115" i="15"/>
  <c r="F115" i="15"/>
  <c r="N115" i="15"/>
  <c r="G115" i="15"/>
  <c r="H115" i="15"/>
  <c r="J115" i="15"/>
  <c r="I115" i="15"/>
  <c r="G140" i="15"/>
  <c r="H140" i="15"/>
  <c r="I140" i="15"/>
  <c r="D140" i="15"/>
  <c r="M140" i="15"/>
  <c r="N140" i="15"/>
  <c r="C140" i="15"/>
  <c r="E140" i="15"/>
  <c r="F140" i="15"/>
  <c r="J140" i="15"/>
  <c r="L140" i="15"/>
  <c r="K140" i="15"/>
  <c r="C109" i="15"/>
  <c r="K109" i="15"/>
  <c r="D109" i="15"/>
  <c r="L109" i="15"/>
  <c r="E109" i="15"/>
  <c r="M109" i="15"/>
  <c r="F109" i="15"/>
  <c r="N109" i="15"/>
  <c r="G109" i="15"/>
  <c r="H109" i="15"/>
  <c r="I109" i="15"/>
  <c r="J109" i="15"/>
  <c r="O111" i="15"/>
  <c r="P111" i="15" s="1"/>
  <c r="G112" i="15"/>
  <c r="H112" i="15"/>
  <c r="I112" i="15"/>
  <c r="J112" i="15"/>
  <c r="C112" i="15"/>
  <c r="K112" i="15"/>
  <c r="D112" i="15"/>
  <c r="L112" i="15"/>
  <c r="N112" i="15"/>
  <c r="E112" i="15"/>
  <c r="M112" i="15"/>
  <c r="F112" i="15"/>
  <c r="C137" i="15"/>
  <c r="K137" i="15"/>
  <c r="D137" i="15"/>
  <c r="L137" i="15"/>
  <c r="E137" i="15"/>
  <c r="M137" i="15"/>
  <c r="H137" i="15"/>
  <c r="F137" i="15"/>
  <c r="G137" i="15"/>
  <c r="I137" i="15"/>
  <c r="J137" i="15"/>
  <c r="N137" i="15"/>
  <c r="G98" i="15"/>
  <c r="H98" i="15"/>
  <c r="I98" i="15"/>
  <c r="J98" i="15"/>
  <c r="C98" i="15"/>
  <c r="K98" i="15"/>
  <c r="D98" i="15"/>
  <c r="L98" i="15"/>
  <c r="E98" i="15"/>
  <c r="F98" i="15"/>
  <c r="M98" i="15"/>
  <c r="N98" i="15"/>
  <c r="C123" i="15"/>
  <c r="K123" i="15"/>
  <c r="D123" i="15"/>
  <c r="L123" i="15"/>
  <c r="E123" i="15"/>
  <c r="M123" i="15"/>
  <c r="F123" i="15"/>
  <c r="N123" i="15"/>
  <c r="G123" i="15"/>
  <c r="H123" i="15"/>
  <c r="J123" i="15"/>
  <c r="I123" i="15"/>
  <c r="C117" i="15"/>
  <c r="K117" i="15"/>
  <c r="D117" i="15"/>
  <c r="L117" i="15"/>
  <c r="E117" i="15"/>
  <c r="M117" i="15"/>
  <c r="F117" i="15"/>
  <c r="N117" i="15"/>
  <c r="G117" i="15"/>
  <c r="H117" i="15"/>
  <c r="I117" i="15"/>
  <c r="J117" i="15"/>
  <c r="O102" i="15"/>
  <c r="P102" i="15" s="1"/>
  <c r="O134" i="15"/>
  <c r="P134" i="15" s="1"/>
  <c r="G120" i="15"/>
  <c r="H120" i="15"/>
  <c r="I120" i="15"/>
  <c r="J120" i="15"/>
  <c r="C120" i="15"/>
  <c r="K120" i="15"/>
  <c r="D120" i="15"/>
  <c r="L120" i="15"/>
  <c r="N120" i="15"/>
  <c r="E120" i="15"/>
  <c r="F120" i="15"/>
  <c r="M120" i="15"/>
  <c r="C145" i="15"/>
  <c r="K145" i="15"/>
  <c r="D145" i="15"/>
  <c r="L145" i="15"/>
  <c r="E145" i="15"/>
  <c r="M145" i="15"/>
  <c r="F145" i="15"/>
  <c r="N145" i="15"/>
  <c r="G145" i="15"/>
  <c r="H145" i="15"/>
  <c r="I145" i="15"/>
  <c r="J145" i="15"/>
  <c r="G106" i="15"/>
  <c r="H106" i="15"/>
  <c r="I106" i="15"/>
  <c r="J106" i="15"/>
  <c r="C106" i="15"/>
  <c r="K106" i="15"/>
  <c r="D106" i="15"/>
  <c r="L106" i="15"/>
  <c r="E106" i="15"/>
  <c r="F106" i="15"/>
  <c r="M106" i="15"/>
  <c r="N106" i="15"/>
  <c r="C131" i="15"/>
  <c r="K131" i="15"/>
  <c r="D131" i="15"/>
  <c r="L131" i="15"/>
  <c r="E131" i="15"/>
  <c r="M131" i="15"/>
  <c r="F131" i="15"/>
  <c r="N131" i="15"/>
  <c r="G131" i="15"/>
  <c r="H131" i="15"/>
  <c r="J131" i="15"/>
  <c r="I131" i="15"/>
  <c r="C125" i="15"/>
  <c r="K125" i="15"/>
  <c r="D125" i="15"/>
  <c r="L125" i="15"/>
  <c r="E125" i="15"/>
  <c r="M125" i="15"/>
  <c r="F125" i="15"/>
  <c r="N125" i="15"/>
  <c r="G125" i="15"/>
  <c r="H125" i="15"/>
  <c r="I125" i="15"/>
  <c r="J125" i="15"/>
  <c r="C97" i="15"/>
  <c r="K97" i="15"/>
  <c r="D97" i="15"/>
  <c r="L97" i="15"/>
  <c r="E97" i="15"/>
  <c r="M97" i="15"/>
  <c r="F97" i="15"/>
  <c r="N97" i="15"/>
  <c r="G97" i="15"/>
  <c r="H97" i="15"/>
  <c r="I97" i="15"/>
  <c r="J97" i="15"/>
  <c r="G128" i="15"/>
  <c r="H128" i="15"/>
  <c r="I128" i="15"/>
  <c r="J128" i="15"/>
  <c r="C128" i="15"/>
  <c r="K128" i="15"/>
  <c r="D128" i="15"/>
  <c r="L128" i="15"/>
  <c r="N128" i="15"/>
  <c r="E128" i="15"/>
  <c r="M128" i="15"/>
  <c r="F128" i="15"/>
  <c r="G114" i="15"/>
  <c r="H114" i="15"/>
  <c r="I114" i="15"/>
  <c r="J114" i="15"/>
  <c r="C114" i="15"/>
  <c r="K114" i="15"/>
  <c r="D114" i="15"/>
  <c r="L114" i="15"/>
  <c r="E114" i="15"/>
  <c r="F114" i="15"/>
  <c r="M114" i="15"/>
  <c r="N114" i="15"/>
  <c r="C139" i="15"/>
  <c r="K139" i="15"/>
  <c r="D139" i="15"/>
  <c r="L139" i="15"/>
  <c r="E139" i="15"/>
  <c r="M139" i="15"/>
  <c r="H139" i="15"/>
  <c r="J139" i="15"/>
  <c r="N139" i="15"/>
  <c r="F139" i="15"/>
  <c r="I139" i="15"/>
  <c r="G139" i="15"/>
  <c r="G100" i="15"/>
  <c r="H100" i="15"/>
  <c r="I100" i="15"/>
  <c r="J100" i="15"/>
  <c r="C100" i="15"/>
  <c r="K100" i="15"/>
  <c r="D100" i="15"/>
  <c r="L100" i="15"/>
  <c r="E100" i="15"/>
  <c r="F100" i="15"/>
  <c r="M100" i="15"/>
  <c r="N100" i="15"/>
  <c r="C133" i="15"/>
  <c r="K133" i="15"/>
  <c r="D133" i="15"/>
  <c r="L133" i="15"/>
  <c r="E133" i="15"/>
  <c r="M133" i="15"/>
  <c r="F133" i="15"/>
  <c r="N133" i="15"/>
  <c r="G133" i="15"/>
  <c r="H133" i="15"/>
  <c r="I133" i="15"/>
  <c r="J133" i="15"/>
  <c r="E26" i="15"/>
  <c r="M26" i="15"/>
  <c r="F26" i="15"/>
  <c r="N26" i="15"/>
  <c r="D26" i="15"/>
  <c r="G26" i="15"/>
  <c r="L26" i="15"/>
  <c r="H26" i="15"/>
  <c r="I26" i="15"/>
  <c r="J26" i="15"/>
  <c r="C26" i="15"/>
  <c r="K26" i="15"/>
  <c r="I43" i="15"/>
  <c r="J43" i="15"/>
  <c r="C43" i="15"/>
  <c r="K43" i="15"/>
  <c r="H43" i="15"/>
  <c r="D43" i="15"/>
  <c r="L43" i="15"/>
  <c r="E43" i="15"/>
  <c r="M43" i="15"/>
  <c r="F43" i="15"/>
  <c r="N43" i="15"/>
  <c r="G43" i="15"/>
  <c r="E34" i="15"/>
  <c r="M34" i="15"/>
  <c r="F34" i="15"/>
  <c r="N34" i="15"/>
  <c r="G34" i="15"/>
  <c r="L34" i="15"/>
  <c r="H34" i="15"/>
  <c r="D34" i="15"/>
  <c r="I34" i="15"/>
  <c r="J34" i="15"/>
  <c r="C34" i="15"/>
  <c r="K34" i="15"/>
  <c r="I23" i="15"/>
  <c r="H23" i="15"/>
  <c r="J23" i="15"/>
  <c r="C23" i="15"/>
  <c r="K23" i="15"/>
  <c r="D23" i="15"/>
  <c r="L23" i="15"/>
  <c r="E23" i="15"/>
  <c r="M23" i="15"/>
  <c r="F23" i="15"/>
  <c r="N23" i="15"/>
  <c r="G23" i="15"/>
  <c r="E24" i="15"/>
  <c r="M24" i="15"/>
  <c r="F24" i="15"/>
  <c r="N24" i="15"/>
  <c r="G24" i="15"/>
  <c r="H24" i="15"/>
  <c r="D24" i="15"/>
  <c r="I24" i="15"/>
  <c r="L24" i="15"/>
  <c r="J24" i="15"/>
  <c r="C24" i="15"/>
  <c r="K24" i="15"/>
  <c r="I25" i="15"/>
  <c r="J25" i="15"/>
  <c r="C25" i="15"/>
  <c r="K25" i="15"/>
  <c r="D25" i="15"/>
  <c r="L25" i="15"/>
  <c r="E25" i="15"/>
  <c r="M25" i="15"/>
  <c r="F25" i="15"/>
  <c r="N25" i="15"/>
  <c r="H25" i="15"/>
  <c r="G25" i="15"/>
  <c r="L42" i="15"/>
  <c r="E42" i="15"/>
  <c r="M42" i="15"/>
  <c r="F42" i="15"/>
  <c r="N42" i="15"/>
  <c r="G42" i="15"/>
  <c r="H42" i="15"/>
  <c r="I42" i="15"/>
  <c r="D42" i="15"/>
  <c r="J42" i="15"/>
  <c r="C42" i="15"/>
  <c r="K42" i="15"/>
  <c r="I29" i="15"/>
  <c r="J29" i="15"/>
  <c r="C29" i="15"/>
  <c r="K29" i="15"/>
  <c r="D29" i="15"/>
  <c r="L29" i="15"/>
  <c r="H29" i="15"/>
  <c r="E29" i="15"/>
  <c r="M29" i="15"/>
  <c r="F29" i="15"/>
  <c r="N29" i="15"/>
  <c r="G29" i="15"/>
  <c r="H31" i="15"/>
  <c r="I31" i="15"/>
  <c r="J31" i="15"/>
  <c r="C31" i="15"/>
  <c r="K31" i="15"/>
  <c r="D31" i="15"/>
  <c r="L31" i="15"/>
  <c r="E31" i="15"/>
  <c r="M31" i="15"/>
  <c r="F31" i="15"/>
  <c r="N31" i="15"/>
  <c r="G31" i="15"/>
  <c r="E32" i="15"/>
  <c r="M32" i="15"/>
  <c r="L32" i="15"/>
  <c r="F32" i="15"/>
  <c r="N32" i="15"/>
  <c r="G32" i="15"/>
  <c r="D32" i="15"/>
  <c r="H32" i="15"/>
  <c r="I32" i="15"/>
  <c r="J32" i="15"/>
  <c r="C32" i="15"/>
  <c r="K32" i="15"/>
  <c r="I33" i="15"/>
  <c r="J33" i="15"/>
  <c r="C33" i="15"/>
  <c r="K33" i="15"/>
  <c r="D33" i="15"/>
  <c r="L33" i="15"/>
  <c r="E33" i="15"/>
  <c r="M33" i="15"/>
  <c r="H33" i="15"/>
  <c r="F33" i="15"/>
  <c r="N33" i="15"/>
  <c r="G33" i="15"/>
  <c r="I37" i="15"/>
  <c r="J37" i="15"/>
  <c r="C37" i="15"/>
  <c r="K37" i="15"/>
  <c r="D37" i="15"/>
  <c r="L37" i="15"/>
  <c r="H37" i="15"/>
  <c r="E37" i="15"/>
  <c r="M37" i="15"/>
  <c r="F37" i="15"/>
  <c r="N37" i="15"/>
  <c r="G37" i="15"/>
  <c r="I39" i="15"/>
  <c r="J39" i="15"/>
  <c r="C39" i="15"/>
  <c r="K39" i="15"/>
  <c r="D39" i="15"/>
  <c r="L39" i="15"/>
  <c r="E39" i="15"/>
  <c r="M39" i="15"/>
  <c r="H39" i="15"/>
  <c r="F39" i="15"/>
  <c r="N39" i="15"/>
  <c r="G39" i="15"/>
  <c r="E40" i="15"/>
  <c r="M40" i="15"/>
  <c r="F40" i="15"/>
  <c r="N40" i="15"/>
  <c r="G40" i="15"/>
  <c r="D40" i="15"/>
  <c r="H40" i="15"/>
  <c r="L40" i="15"/>
  <c r="I40" i="15"/>
  <c r="J40" i="15"/>
  <c r="C40" i="15"/>
  <c r="K40" i="15"/>
  <c r="I41" i="15"/>
  <c r="H41" i="15"/>
  <c r="J41" i="15"/>
  <c r="C41" i="15"/>
  <c r="K41" i="15"/>
  <c r="D41" i="15"/>
  <c r="L41" i="15"/>
  <c r="E41" i="15"/>
  <c r="M41" i="15"/>
  <c r="F41" i="15"/>
  <c r="N41" i="15"/>
  <c r="G41" i="15"/>
  <c r="E28" i="15"/>
  <c r="M28" i="15"/>
  <c r="F28" i="15"/>
  <c r="N28" i="15"/>
  <c r="G28" i="15"/>
  <c r="L28" i="15"/>
  <c r="H28" i="15"/>
  <c r="I28" i="15"/>
  <c r="D28" i="15"/>
  <c r="J28" i="15"/>
  <c r="C28" i="15"/>
  <c r="K28" i="15"/>
  <c r="E36" i="15"/>
  <c r="M36" i="15"/>
  <c r="F36" i="15"/>
  <c r="N36" i="15"/>
  <c r="G36" i="15"/>
  <c r="L36" i="15"/>
  <c r="H36" i="15"/>
  <c r="I36" i="15"/>
  <c r="D36" i="15"/>
  <c r="J36" i="15"/>
  <c r="C36" i="15"/>
  <c r="K36" i="15"/>
  <c r="I27" i="15"/>
  <c r="H27" i="15"/>
  <c r="J27" i="15"/>
  <c r="C27" i="15"/>
  <c r="K27" i="15"/>
  <c r="D27" i="15"/>
  <c r="L27" i="15"/>
  <c r="E27" i="15"/>
  <c r="M27" i="15"/>
  <c r="F27" i="15"/>
  <c r="N27" i="15"/>
  <c r="G27" i="15"/>
  <c r="E44" i="15"/>
  <c r="M44" i="15"/>
  <c r="L44" i="15"/>
  <c r="F44" i="15"/>
  <c r="N44" i="15"/>
  <c r="G44" i="15"/>
  <c r="H44" i="15"/>
  <c r="D44" i="15"/>
  <c r="I44" i="15"/>
  <c r="J44" i="15"/>
  <c r="C44" i="15"/>
  <c r="K44" i="15"/>
  <c r="I35" i="15"/>
  <c r="H35" i="15"/>
  <c r="J35" i="15"/>
  <c r="C35" i="15"/>
  <c r="K35" i="15"/>
  <c r="D35" i="15"/>
  <c r="L35" i="15"/>
  <c r="E35" i="15"/>
  <c r="M35" i="15"/>
  <c r="F35" i="15"/>
  <c r="N35" i="15"/>
  <c r="G35" i="15"/>
  <c r="D43" i="1"/>
  <c r="F43" i="1" s="1"/>
  <c r="D33" i="1"/>
  <c r="F33" i="1" s="1"/>
  <c r="D50" i="1"/>
  <c r="F50" i="1" s="1"/>
  <c r="D36" i="1"/>
  <c r="F36" i="1" s="1"/>
  <c r="D41" i="1"/>
  <c r="F41" i="1" s="1"/>
  <c r="D45" i="1"/>
  <c r="F45" i="1" s="1"/>
  <c r="D44" i="1"/>
  <c r="F44" i="1" s="1"/>
  <c r="D38" i="1"/>
  <c r="F38" i="1" s="1"/>
  <c r="D32" i="1"/>
  <c r="F32" i="1" s="1"/>
  <c r="D49" i="1"/>
  <c r="F49" i="1" s="1"/>
  <c r="D52" i="1"/>
  <c r="F52" i="1" s="1"/>
  <c r="D37" i="1"/>
  <c r="F37" i="1" s="1"/>
  <c r="D42" i="1"/>
  <c r="F42" i="1" s="1"/>
  <c r="D40" i="1"/>
  <c r="F40" i="1" s="1"/>
  <c r="D53" i="1"/>
  <c r="F53" i="1" s="1"/>
  <c r="D47" i="1"/>
  <c r="F47" i="1" s="1"/>
  <c r="D35" i="1"/>
  <c r="F35" i="1" s="1"/>
  <c r="D48" i="1"/>
  <c r="F48" i="1" s="1"/>
  <c r="D39" i="1"/>
  <c r="F39" i="1" s="1"/>
  <c r="D34" i="1"/>
  <c r="F34" i="1" s="1"/>
  <c r="D51" i="1"/>
  <c r="F51" i="1" s="1"/>
  <c r="D46" i="1"/>
  <c r="F46" i="1" s="1"/>
  <c r="B100" i="1"/>
  <c r="D100" i="1"/>
  <c r="C11" i="15"/>
  <c r="C10" i="15" s="1"/>
  <c r="C10" i="5"/>
  <c r="O28" i="15" l="1"/>
  <c r="P28" i="15" s="1"/>
  <c r="O142" i="15"/>
  <c r="P142" i="15" s="1"/>
  <c r="O93" i="15"/>
  <c r="P93" i="15" s="1"/>
  <c r="O40" i="15"/>
  <c r="P40" i="15" s="1"/>
  <c r="O32" i="15"/>
  <c r="P32" i="15" s="1"/>
  <c r="O106" i="15"/>
  <c r="P106" i="15" s="1"/>
  <c r="O98" i="15"/>
  <c r="P98" i="15" s="1"/>
  <c r="O146" i="15"/>
  <c r="P146" i="15" s="1"/>
  <c r="O140" i="15"/>
  <c r="P140" i="15" s="1"/>
  <c r="O141" i="15"/>
  <c r="P141" i="15" s="1"/>
  <c r="O122" i="15"/>
  <c r="P122" i="15" s="1"/>
  <c r="O133" i="15"/>
  <c r="P133" i="15" s="1"/>
  <c r="O128" i="15"/>
  <c r="P128" i="15" s="1"/>
  <c r="O125" i="15"/>
  <c r="P125" i="15" s="1"/>
  <c r="O145" i="15"/>
  <c r="P145" i="15" s="1"/>
  <c r="O136" i="15"/>
  <c r="P136" i="15" s="1"/>
  <c r="O109" i="15"/>
  <c r="P109" i="15" s="1"/>
  <c r="O129" i="15"/>
  <c r="P129" i="15" s="1"/>
  <c r="O144" i="15"/>
  <c r="P144" i="15" s="1"/>
  <c r="O97" i="15"/>
  <c r="P97" i="15" s="1"/>
  <c r="O114" i="15"/>
  <c r="P114" i="15" s="1"/>
  <c r="O131" i="15"/>
  <c r="P131" i="15" s="1"/>
  <c r="O123" i="15"/>
  <c r="P123" i="15" s="1"/>
  <c r="O101" i="15"/>
  <c r="P101" i="15" s="1"/>
  <c r="O132" i="15"/>
  <c r="P132" i="15" s="1"/>
  <c r="O121" i="15"/>
  <c r="P121" i="15" s="1"/>
  <c r="O124" i="15"/>
  <c r="P124" i="15" s="1"/>
  <c r="O113" i="15"/>
  <c r="P113" i="15" s="1"/>
  <c r="O147" i="15"/>
  <c r="P147" i="15" s="1"/>
  <c r="O139" i="15"/>
  <c r="P139" i="15" s="1"/>
  <c r="O120" i="15"/>
  <c r="P120" i="15" s="1"/>
  <c r="O112" i="15"/>
  <c r="P112" i="15" s="1"/>
  <c r="O115" i="15"/>
  <c r="P115" i="15" s="1"/>
  <c r="O138" i="15"/>
  <c r="P138" i="15" s="1"/>
  <c r="O130" i="15"/>
  <c r="P130" i="15" s="1"/>
  <c r="O100" i="15"/>
  <c r="P100" i="15" s="1"/>
  <c r="O117" i="15"/>
  <c r="P117" i="15" s="1"/>
  <c r="O137" i="15"/>
  <c r="P137" i="15" s="1"/>
  <c r="O107" i="15"/>
  <c r="P107" i="15" s="1"/>
  <c r="O99" i="15"/>
  <c r="P99" i="15" s="1"/>
  <c r="O116" i="15"/>
  <c r="P116" i="15" s="1"/>
  <c r="O104" i="15"/>
  <c r="P104" i="15" s="1"/>
  <c r="O96" i="15"/>
  <c r="P96" i="15" s="1"/>
  <c r="O105" i="15"/>
  <c r="P105" i="15" s="1"/>
  <c r="O108" i="15"/>
  <c r="P108" i="15" s="1"/>
  <c r="O35" i="15"/>
  <c r="P35" i="15" s="1"/>
  <c r="O27" i="15"/>
  <c r="P27" i="15" s="1"/>
  <c r="O23" i="15"/>
  <c r="P23" i="15" s="1"/>
  <c r="O37" i="15"/>
  <c r="P37" i="15" s="1"/>
  <c r="O29" i="15"/>
  <c r="P29" i="15" s="1"/>
  <c r="O25" i="15"/>
  <c r="P25" i="15" s="1"/>
  <c r="O43" i="15"/>
  <c r="P43" i="15" s="1"/>
  <c r="O41" i="15"/>
  <c r="P41" i="15" s="1"/>
  <c r="O31" i="15"/>
  <c r="P31" i="15" s="1"/>
  <c r="O44" i="15"/>
  <c r="P44" i="15" s="1"/>
  <c r="O36" i="15"/>
  <c r="P36" i="15" s="1"/>
  <c r="O39" i="15"/>
  <c r="P39" i="15" s="1"/>
  <c r="O33" i="15"/>
  <c r="P33" i="15" s="1"/>
  <c r="O42" i="15"/>
  <c r="P42" i="15" s="1"/>
  <c r="O24" i="15"/>
  <c r="P24" i="15" s="1"/>
  <c r="O34" i="15"/>
  <c r="P34" i="15" s="1"/>
  <c r="O26" i="15"/>
  <c r="P26" i="15" s="1"/>
  <c r="F100" i="1"/>
  <c r="B157" i="18" l="1"/>
  <c r="B54" i="18"/>
  <c r="C103" i="18" l="1"/>
  <c r="C105" i="18"/>
  <c r="C107" i="18"/>
  <c r="C109" i="18"/>
  <c r="C111" i="18"/>
  <c r="C113" i="18"/>
  <c r="C115" i="18"/>
  <c r="C117" i="18"/>
  <c r="C119" i="18"/>
  <c r="C121" i="18"/>
  <c r="C123" i="18"/>
  <c r="C125" i="18"/>
  <c r="C127" i="18"/>
  <c r="C129" i="18"/>
  <c r="C131" i="18"/>
  <c r="C133" i="18"/>
  <c r="C135" i="18"/>
  <c r="C137" i="18"/>
  <c r="C139" i="18"/>
  <c r="C141" i="18"/>
  <c r="C143" i="18"/>
  <c r="C145" i="18"/>
  <c r="C147" i="18"/>
  <c r="C149" i="18"/>
  <c r="C151" i="18"/>
  <c r="C153" i="18"/>
  <c r="C155" i="18"/>
  <c r="C104" i="18"/>
  <c r="C106" i="18"/>
  <c r="C108" i="18"/>
  <c r="C110" i="18"/>
  <c r="C112" i="18"/>
  <c r="C114" i="18"/>
  <c r="C116" i="18"/>
  <c r="C118" i="18"/>
  <c r="C120" i="18"/>
  <c r="C122" i="18"/>
  <c r="C124" i="18"/>
  <c r="C126" i="18"/>
  <c r="C128" i="18"/>
  <c r="C130" i="18"/>
  <c r="C132" i="18"/>
  <c r="C134" i="18"/>
  <c r="C136" i="18"/>
  <c r="C138" i="18"/>
  <c r="C140" i="18"/>
  <c r="C142" i="18"/>
  <c r="C144" i="18"/>
  <c r="C146" i="18"/>
  <c r="C148" i="18"/>
  <c r="C150" i="18"/>
  <c r="C152" i="18"/>
  <c r="C154" i="18"/>
  <c r="C156" i="18"/>
  <c r="C33" i="18"/>
  <c r="C35" i="18"/>
  <c r="C37" i="18"/>
  <c r="C39" i="18"/>
  <c r="C41" i="18"/>
  <c r="C43" i="18"/>
  <c r="C45" i="18"/>
  <c r="C47" i="18"/>
  <c r="C49" i="18"/>
  <c r="C51" i="18"/>
  <c r="C53" i="18"/>
  <c r="C34" i="18"/>
  <c r="C36" i="18"/>
  <c r="C38" i="18"/>
  <c r="C40" i="18"/>
  <c r="C42" i="18"/>
  <c r="C44" i="18"/>
  <c r="C46" i="18"/>
  <c r="C48" i="18"/>
  <c r="C50" i="18"/>
  <c r="C52" i="18"/>
  <c r="C24" i="18"/>
  <c r="B10" i="18"/>
  <c r="C27" i="18"/>
  <c r="C31" i="18"/>
  <c r="C28" i="18"/>
  <c r="C32" i="18"/>
  <c r="C29" i="18"/>
  <c r="C30" i="18"/>
  <c r="C25" i="18"/>
  <c r="C26" i="18"/>
  <c r="C96" i="18"/>
  <c r="C88" i="18"/>
  <c r="C80" i="18"/>
  <c r="C72" i="18"/>
  <c r="C64" i="18"/>
  <c r="C99" i="18"/>
  <c r="C91" i="18"/>
  <c r="C83" i="18"/>
  <c r="C75" i="18"/>
  <c r="C67" i="18"/>
  <c r="C59" i="18"/>
  <c r="C102" i="18"/>
  <c r="C94" i="18"/>
  <c r="C86" i="18"/>
  <c r="C78" i="18"/>
  <c r="C70" i="18"/>
  <c r="C62" i="18"/>
  <c r="C97" i="18"/>
  <c r="C89" i="18"/>
  <c r="C81" i="18"/>
  <c r="C73" i="18"/>
  <c r="C65" i="18"/>
  <c r="C57" i="18"/>
  <c r="C69" i="18"/>
  <c r="C61" i="18"/>
  <c r="C100" i="18"/>
  <c r="C92" i="18"/>
  <c r="C84" i="18"/>
  <c r="C76" i="18"/>
  <c r="C68" i="18"/>
  <c r="C60" i="18"/>
  <c r="C95" i="18"/>
  <c r="C87" i="18"/>
  <c r="C79" i="18"/>
  <c r="C71" i="18"/>
  <c r="C63" i="18"/>
  <c r="C98" i="18"/>
  <c r="C90" i="18"/>
  <c r="C82" i="18"/>
  <c r="C74" i="18"/>
  <c r="C66" i="18"/>
  <c r="C58" i="18"/>
  <c r="B11" i="18"/>
  <c r="C101" i="18"/>
  <c r="C93" i="18"/>
  <c r="C85" i="18"/>
  <c r="C77" i="18"/>
  <c r="M5" i="3"/>
  <c r="M6" i="3" s="1"/>
  <c r="M7" i="3" s="1"/>
  <c r="M8" i="3" s="1"/>
  <c r="M9" i="3" s="1"/>
  <c r="M10" i="3" s="1"/>
  <c r="M11" i="3" s="1"/>
  <c r="M12" i="3" s="1"/>
  <c r="M13" i="3" s="1"/>
  <c r="M14" i="3" s="1"/>
  <c r="M15" i="3" s="1"/>
  <c r="M16" i="3" s="1"/>
  <c r="M17" i="3" s="1"/>
  <c r="M18" i="3" s="1"/>
  <c r="M19" i="3" s="1"/>
  <c r="M20" i="3" s="1"/>
  <c r="M21" i="3" s="1"/>
  <c r="M22" i="3" s="1"/>
  <c r="M23" i="3" s="1"/>
  <c r="M24" i="3" s="1"/>
  <c r="M25" i="3" s="1"/>
  <c r="M26" i="3" s="1"/>
  <c r="M27" i="3" s="1"/>
  <c r="M28" i="3" s="1"/>
  <c r="M29" i="3" s="1"/>
  <c r="M30" i="3" s="1"/>
  <c r="M31" i="3" s="1"/>
  <c r="M32" i="3" s="1"/>
  <c r="M33" i="3" s="1"/>
  <c r="M34" i="3" s="1"/>
  <c r="M35" i="3" s="1"/>
  <c r="M36" i="3" s="1"/>
  <c r="M37" i="3" s="1"/>
  <c r="M38" i="3" s="1"/>
  <c r="M39" i="3" s="1"/>
  <c r="M40" i="3" s="1"/>
  <c r="M41" i="3" s="1"/>
  <c r="M42" i="3" s="1"/>
  <c r="M43" i="3" s="1"/>
  <c r="M44" i="3" s="1"/>
  <c r="M45" i="3" s="1"/>
  <c r="M46" i="3" s="1"/>
  <c r="L5" i="3"/>
  <c r="L6" i="3"/>
  <c r="L7" i="3"/>
  <c r="L8" i="3"/>
  <c r="L9" i="3"/>
  <c r="L10" i="3"/>
  <c r="L11" i="3"/>
  <c r="L12" i="3"/>
  <c r="L13" i="3"/>
  <c r="L14" i="3"/>
  <c r="L15" i="3"/>
  <c r="L16" i="3"/>
  <c r="L17" i="3"/>
  <c r="L18" i="3"/>
  <c r="L19" i="3"/>
  <c r="L20" i="3"/>
  <c r="L21" i="3"/>
  <c r="L22" i="3"/>
  <c r="L23" i="3"/>
  <c r="L24" i="3"/>
  <c r="L25" i="3"/>
  <c r="L26" i="3"/>
  <c r="L27" i="3"/>
  <c r="L28" i="3"/>
  <c r="L29" i="3"/>
  <c r="L30" i="3"/>
  <c r="L31" i="3"/>
  <c r="L32" i="3"/>
  <c r="L33" i="3"/>
  <c r="L34" i="3"/>
  <c r="L35" i="3"/>
  <c r="L36" i="3"/>
  <c r="L37" i="3"/>
  <c r="L38" i="3"/>
  <c r="L39" i="3"/>
  <c r="L40" i="3"/>
  <c r="L41" i="3"/>
  <c r="L42" i="3"/>
  <c r="L43" i="3"/>
  <c r="L44" i="3"/>
  <c r="L45" i="3"/>
  <c r="L46" i="3"/>
  <c r="K6" i="3"/>
  <c r="K7" i="3"/>
  <c r="K8" i="3"/>
  <c r="K9" i="3"/>
  <c r="K10" i="3"/>
  <c r="K11" i="3"/>
  <c r="K12" i="3"/>
  <c r="K13" i="3"/>
  <c r="K14" i="3"/>
  <c r="K15" i="3"/>
  <c r="K16" i="3"/>
  <c r="K17" i="3"/>
  <c r="K18" i="3"/>
  <c r="K19" i="3"/>
  <c r="K20" i="3"/>
  <c r="K21" i="3"/>
  <c r="K22" i="3"/>
  <c r="K23" i="3"/>
  <c r="K24" i="3"/>
  <c r="K25" i="3"/>
  <c r="K26" i="3"/>
  <c r="K27" i="3"/>
  <c r="K28" i="3"/>
  <c r="K29" i="3"/>
  <c r="K30" i="3"/>
  <c r="K31" i="3"/>
  <c r="K32" i="3"/>
  <c r="K33" i="3"/>
  <c r="K34" i="3"/>
  <c r="K35" i="3"/>
  <c r="K36" i="3"/>
  <c r="K37" i="3"/>
  <c r="K38" i="3"/>
  <c r="K39" i="3"/>
  <c r="K40" i="3"/>
  <c r="K41" i="3"/>
  <c r="K42" i="3"/>
  <c r="K43" i="3"/>
  <c r="K44" i="3"/>
  <c r="K45" i="3"/>
  <c r="K46" i="3"/>
  <c r="K5" i="3"/>
  <c r="B12" i="18" l="1"/>
  <c r="O88" i="5"/>
  <c r="P88" i="5" s="1"/>
  <c r="O89" i="5"/>
  <c r="P89" i="5" s="1"/>
  <c r="O90" i="5"/>
  <c r="P90" i="5" s="1"/>
  <c r="O91" i="5"/>
  <c r="P91" i="5" s="1"/>
  <c r="O92" i="5"/>
  <c r="P92" i="5" s="1"/>
  <c r="O20" i="5"/>
  <c r="P20" i="5" s="1"/>
  <c r="O21" i="5"/>
  <c r="P21" i="5" s="1"/>
  <c r="O47" i="5"/>
  <c r="O48" i="5"/>
  <c r="O49" i="5"/>
  <c r="O50" i="5"/>
  <c r="O51" i="5"/>
  <c r="O52" i="5"/>
  <c r="O53" i="5"/>
  <c r="O54" i="5"/>
  <c r="O55" i="5"/>
  <c r="O56" i="5"/>
  <c r="O57" i="5"/>
  <c r="O58" i="5"/>
  <c r="O59" i="5"/>
  <c r="O60" i="5"/>
  <c r="O61" i="5"/>
  <c r="O62" i="5"/>
  <c r="O63" i="5"/>
  <c r="O64" i="5"/>
  <c r="O65" i="5"/>
  <c r="O66" i="5"/>
  <c r="O67" i="5"/>
  <c r="O68" i="5"/>
  <c r="O69" i="5"/>
  <c r="O70" i="5"/>
  <c r="O71" i="5"/>
  <c r="O72" i="5"/>
  <c r="O73" i="5"/>
  <c r="O74" i="5"/>
  <c r="O75" i="5"/>
  <c r="O76" i="5"/>
  <c r="O77" i="5"/>
  <c r="O78" i="5"/>
  <c r="O79" i="5"/>
  <c r="O80" i="5"/>
  <c r="O81" i="5"/>
  <c r="O82" i="5"/>
  <c r="O83" i="5"/>
  <c r="O84" i="5"/>
  <c r="O85" i="5"/>
  <c r="O86" i="5"/>
  <c r="O87" i="5"/>
  <c r="O46" i="5"/>
  <c r="P46" i="5" s="1"/>
  <c r="D146" i="5"/>
  <c r="D6" i="5" s="1"/>
  <c r="E146" i="5"/>
  <c r="E6" i="5" s="1"/>
  <c r="F146" i="5"/>
  <c r="F6" i="5" s="1"/>
  <c r="G146" i="5"/>
  <c r="G6" i="5" s="1"/>
  <c r="H146" i="5"/>
  <c r="H6" i="5" s="1"/>
  <c r="I146" i="5"/>
  <c r="I6" i="5" s="1"/>
  <c r="J146" i="5"/>
  <c r="J6" i="5" s="1"/>
  <c r="K146" i="5"/>
  <c r="K6" i="5" s="1"/>
  <c r="L146" i="5"/>
  <c r="L6" i="5" s="1"/>
  <c r="M146" i="5"/>
  <c r="M6" i="5" s="1"/>
  <c r="N146" i="5"/>
  <c r="N6" i="5" s="1"/>
  <c r="C146" i="5"/>
  <c r="C6" i="5" s="1"/>
  <c r="I55" i="17" l="1"/>
  <c r="H55" i="17"/>
  <c r="I54" i="17"/>
  <c r="H54" i="17"/>
  <c r="I53" i="17"/>
  <c r="H53" i="17"/>
  <c r="I52" i="17"/>
  <c r="H52" i="17"/>
  <c r="I51" i="17"/>
  <c r="H51" i="17"/>
  <c r="I50" i="17"/>
  <c r="H50" i="17"/>
  <c r="I49" i="17"/>
  <c r="H49" i="17"/>
  <c r="I48" i="17"/>
  <c r="H48" i="17"/>
  <c r="I47" i="17"/>
  <c r="H47" i="17"/>
  <c r="I46" i="17"/>
  <c r="H46" i="17"/>
  <c r="I45" i="17"/>
  <c r="H45" i="17"/>
  <c r="I44" i="17"/>
  <c r="H44" i="17"/>
  <c r="I43" i="17"/>
  <c r="H43" i="17"/>
  <c r="I42" i="17"/>
  <c r="H42" i="17"/>
  <c r="I41" i="17"/>
  <c r="H41" i="17"/>
  <c r="I40" i="17"/>
  <c r="H40" i="17"/>
  <c r="I39" i="17"/>
  <c r="H39" i="17"/>
  <c r="I38" i="17"/>
  <c r="H38" i="17"/>
  <c r="I37" i="17"/>
  <c r="H37" i="17"/>
  <c r="I36" i="17"/>
  <c r="H36" i="17"/>
  <c r="I35" i="17"/>
  <c r="H35" i="17"/>
  <c r="I34" i="17"/>
  <c r="H34" i="17"/>
  <c r="I33" i="17"/>
  <c r="H33" i="17"/>
  <c r="I32" i="17"/>
  <c r="H32" i="17"/>
  <c r="I31" i="17"/>
  <c r="H31" i="17"/>
  <c r="I30" i="17"/>
  <c r="H30" i="17"/>
  <c r="I29" i="17"/>
  <c r="H29" i="17"/>
  <c r="I28" i="17"/>
  <c r="H28" i="17"/>
  <c r="I27" i="17"/>
  <c r="H27" i="17"/>
  <c r="I26" i="17"/>
  <c r="H26" i="17"/>
  <c r="I25" i="17"/>
  <c r="H25" i="17"/>
  <c r="I24" i="17"/>
  <c r="H24" i="17"/>
  <c r="I23" i="17"/>
  <c r="H23" i="17"/>
  <c r="I22" i="17"/>
  <c r="H22" i="17"/>
  <c r="I21" i="17"/>
  <c r="H21" i="17"/>
  <c r="I20" i="17"/>
  <c r="H20" i="17"/>
  <c r="I19" i="17"/>
  <c r="H19" i="17"/>
  <c r="I5" i="17"/>
  <c r="H5" i="17" s="1"/>
  <c r="I6" i="17"/>
  <c r="I7" i="17"/>
  <c r="H7" i="17" s="1"/>
  <c r="I8" i="17"/>
  <c r="H8" i="17" s="1"/>
  <c r="I9" i="17"/>
  <c r="H9" i="17" s="1"/>
  <c r="I10" i="17"/>
  <c r="H10" i="17" s="1"/>
  <c r="I11" i="17"/>
  <c r="H11" i="17" s="1"/>
  <c r="I12" i="17"/>
  <c r="H12" i="17" s="1"/>
  <c r="I13" i="17"/>
  <c r="H13" i="17" s="1"/>
  <c r="I14" i="17"/>
  <c r="H14" i="17" s="1"/>
  <c r="H6" i="17"/>
  <c r="P52" i="5"/>
  <c r="F9" i="16"/>
  <c r="D9" i="16" s="1"/>
  <c r="F10" i="16"/>
  <c r="D10" i="16" s="1"/>
  <c r="F11" i="16"/>
  <c r="D11" i="16" s="1"/>
  <c r="F12" i="16"/>
  <c r="D12" i="16" s="1"/>
  <c r="F13" i="16"/>
  <c r="D13" i="16" s="1"/>
  <c r="F14" i="16"/>
  <c r="D14" i="16" s="1"/>
  <c r="F15" i="16"/>
  <c r="D15" i="16" s="1"/>
  <c r="F16" i="16"/>
  <c r="D16" i="16" s="1"/>
  <c r="F17" i="16"/>
  <c r="D17" i="16" s="1"/>
  <c r="F18" i="16"/>
  <c r="D18" i="16" s="1"/>
  <c r="F8" i="16"/>
  <c r="E18" i="16"/>
  <c r="E17" i="16"/>
  <c r="E16" i="16"/>
  <c r="E15" i="16"/>
  <c r="E9" i="16"/>
  <c r="E10" i="16"/>
  <c r="E11" i="16"/>
  <c r="E12" i="16"/>
  <c r="E13" i="16"/>
  <c r="E14" i="16"/>
  <c r="E8" i="16"/>
  <c r="H4" i="1"/>
  <c r="D10" i="5"/>
  <c r="E10" i="5" s="1"/>
  <c r="F10" i="5" s="1"/>
  <c r="G10" i="5" s="1"/>
  <c r="H10" i="5" s="1"/>
  <c r="I10" i="5" s="1"/>
  <c r="J10" i="5" s="1"/>
  <c r="K10" i="5" s="1"/>
  <c r="L10" i="5" s="1"/>
  <c r="M10" i="5" s="1"/>
  <c r="N10" i="5" s="1"/>
  <c r="D43" i="5"/>
  <c r="D5" i="5" s="1"/>
  <c r="C43" i="5"/>
  <c r="C5" i="5" s="1"/>
  <c r="O13" i="5"/>
  <c r="P13" i="5" s="1"/>
  <c r="E43" i="5"/>
  <c r="E5" i="5" s="1"/>
  <c r="F43" i="5"/>
  <c r="F5" i="5" s="1"/>
  <c r="J43" i="5"/>
  <c r="J5" i="5" s="1"/>
  <c r="M43" i="5"/>
  <c r="M5" i="5" s="1"/>
  <c r="A54" i="1"/>
  <c r="P51" i="5"/>
  <c r="P85" i="5"/>
  <c r="P81" i="5"/>
  <c r="P80" i="5"/>
  <c r="P75" i="5"/>
  <c r="P60" i="5"/>
  <c r="P59" i="5"/>
  <c r="P70" i="5"/>
  <c r="P69" i="5"/>
  <c r="P68" i="5"/>
  <c r="P67" i="5"/>
  <c r="P66" i="5"/>
  <c r="P65" i="5"/>
  <c r="P57" i="5"/>
  <c r="P50" i="5"/>
  <c r="G43" i="5"/>
  <c r="G5" i="5" s="1"/>
  <c r="H43" i="5"/>
  <c r="H5" i="5" s="1"/>
  <c r="I43" i="5"/>
  <c r="I5" i="5" s="1"/>
  <c r="K43" i="5"/>
  <c r="K5" i="5" s="1"/>
  <c r="L43" i="5"/>
  <c r="L5" i="5" s="1"/>
  <c r="N43" i="5"/>
  <c r="N5" i="5" s="1"/>
  <c r="O19" i="5"/>
  <c r="P19" i="5" s="1"/>
  <c r="O18" i="5"/>
  <c r="P18" i="5" s="1"/>
  <c r="O14" i="5"/>
  <c r="P14" i="5" s="1"/>
  <c r="O15" i="5"/>
  <c r="P15" i="5" s="1"/>
  <c r="O16" i="5"/>
  <c r="P16" i="5" s="1"/>
  <c r="O17" i="5"/>
  <c r="P17" i="5" s="1"/>
  <c r="P58" i="5"/>
  <c r="P61" i="5"/>
  <c r="P62" i="5"/>
  <c r="P63" i="5"/>
  <c r="P64" i="5"/>
  <c r="P87" i="5"/>
  <c r="P74" i="5"/>
  <c r="P76" i="5"/>
  <c r="P77" i="5"/>
  <c r="P78" i="5"/>
  <c r="P79" i="5"/>
  <c r="P82" i="5"/>
  <c r="P83" i="5"/>
  <c r="P84" i="5"/>
  <c r="P86" i="5"/>
  <c r="P71" i="5"/>
  <c r="P72" i="5"/>
  <c r="P73" i="5"/>
  <c r="P56" i="5"/>
  <c r="P54" i="5"/>
  <c r="P53" i="5"/>
  <c r="P55" i="5"/>
  <c r="P47" i="5"/>
  <c r="P49" i="5"/>
  <c r="P48" i="5"/>
  <c r="B82" i="1"/>
  <c r="B74" i="1"/>
  <c r="B24" i="1"/>
  <c r="B64" i="1"/>
  <c r="B88" i="1"/>
  <c r="B83" i="1"/>
  <c r="B92" i="1"/>
  <c r="B60" i="1"/>
  <c r="B26" i="1"/>
  <c r="B94" i="1"/>
  <c r="B72" i="1"/>
  <c r="B71" i="1"/>
  <c r="B89" i="1"/>
  <c r="B73" i="1"/>
  <c r="B25" i="1"/>
  <c r="B58" i="1"/>
  <c r="B69" i="1"/>
  <c r="B99" i="1"/>
  <c r="B96" i="1"/>
  <c r="B30" i="1"/>
  <c r="B84" i="1"/>
  <c r="B62" i="1"/>
  <c r="B59" i="1"/>
  <c r="B70" i="1"/>
  <c r="B28" i="1"/>
  <c r="B29" i="1"/>
  <c r="B90" i="1"/>
  <c r="B93" i="1"/>
  <c r="B80" i="1"/>
  <c r="B98" i="1"/>
  <c r="B95" i="1"/>
  <c r="B61" i="1"/>
  <c r="B68" i="1"/>
  <c r="B31" i="1"/>
  <c r="B91" i="1"/>
  <c r="B65" i="1"/>
  <c r="B57" i="1"/>
  <c r="B63" i="1"/>
  <c r="B97" i="1"/>
  <c r="B79" i="1"/>
  <c r="B78" i="1"/>
  <c r="B66" i="1"/>
  <c r="B87" i="1"/>
  <c r="B67" i="1"/>
  <c r="B75" i="1"/>
  <c r="B77" i="1"/>
  <c r="B81" i="1"/>
  <c r="B86" i="1"/>
  <c r="B27" i="1"/>
  <c r="B76" i="1"/>
  <c r="B85" i="1"/>
  <c r="A1" i="1" l="1"/>
  <c r="B157" i="1"/>
  <c r="F4" i="1"/>
  <c r="K7" i="5"/>
  <c r="I7" i="5"/>
  <c r="H7" i="5"/>
  <c r="O146" i="5"/>
  <c r="P146" i="5" s="1"/>
  <c r="G7" i="5"/>
  <c r="C8" i="5"/>
  <c r="O5" i="5"/>
  <c r="N7" i="5"/>
  <c r="O43" i="5"/>
  <c r="P43" i="5" s="1"/>
  <c r="E7" i="5"/>
  <c r="D11" i="15"/>
  <c r="C12" i="15"/>
  <c r="C54" i="15" s="1"/>
  <c r="L7" i="5"/>
  <c r="J7" i="5"/>
  <c r="F20" i="16"/>
  <c r="D8" i="16"/>
  <c r="M7" i="5"/>
  <c r="F7" i="5"/>
  <c r="D7" i="5"/>
  <c r="I16" i="17"/>
  <c r="D43" i="18" l="1"/>
  <c r="F43" i="18" s="1"/>
  <c r="D45" i="18"/>
  <c r="F45" i="18" s="1"/>
  <c r="C61" i="1"/>
  <c r="C69" i="1"/>
  <c r="C77" i="1"/>
  <c r="C85" i="1"/>
  <c r="C93" i="1"/>
  <c r="C101" i="1"/>
  <c r="C109" i="1"/>
  <c r="C117" i="1"/>
  <c r="C125" i="1"/>
  <c r="C133" i="1"/>
  <c r="C141" i="1"/>
  <c r="C149" i="1"/>
  <c r="C96" i="1"/>
  <c r="C152" i="1"/>
  <c r="C58" i="1"/>
  <c r="C66" i="1"/>
  <c r="C74" i="1"/>
  <c r="C82" i="1"/>
  <c r="C90" i="1"/>
  <c r="C98" i="1"/>
  <c r="C106" i="1"/>
  <c r="C114" i="1"/>
  <c r="C122" i="1"/>
  <c r="C130" i="1"/>
  <c r="C138" i="1"/>
  <c r="C146" i="1"/>
  <c r="C154" i="1"/>
  <c r="C120" i="1"/>
  <c r="C63" i="1"/>
  <c r="C71" i="1"/>
  <c r="C79" i="1"/>
  <c r="C87" i="1"/>
  <c r="C95" i="1"/>
  <c r="C103" i="1"/>
  <c r="C111" i="1"/>
  <c r="C119" i="1"/>
  <c r="C127" i="1"/>
  <c r="C135" i="1"/>
  <c r="C143" i="1"/>
  <c r="C151" i="1"/>
  <c r="C80" i="1"/>
  <c r="C136" i="1"/>
  <c r="C60" i="1"/>
  <c r="C68" i="1"/>
  <c r="C76" i="1"/>
  <c r="C84" i="1"/>
  <c r="C92" i="1"/>
  <c r="C100" i="1"/>
  <c r="C108" i="1"/>
  <c r="C116" i="1"/>
  <c r="C124" i="1"/>
  <c r="C132" i="1"/>
  <c r="C140" i="1"/>
  <c r="C148" i="1"/>
  <c r="C156" i="1"/>
  <c r="C88" i="1"/>
  <c r="C104" i="1"/>
  <c r="C65" i="1"/>
  <c r="C73" i="1"/>
  <c r="C81" i="1"/>
  <c r="C89" i="1"/>
  <c r="C97" i="1"/>
  <c r="C105" i="1"/>
  <c r="C113" i="1"/>
  <c r="C121" i="1"/>
  <c r="C129" i="1"/>
  <c r="C137" i="1"/>
  <c r="C145" i="1"/>
  <c r="C153" i="1"/>
  <c r="C64" i="1"/>
  <c r="C128" i="1"/>
  <c r="C62" i="1"/>
  <c r="C70" i="1"/>
  <c r="C78" i="1"/>
  <c r="C86" i="1"/>
  <c r="C94" i="1"/>
  <c r="C102" i="1"/>
  <c r="C110" i="1"/>
  <c r="C118" i="1"/>
  <c r="C126" i="1"/>
  <c r="C134" i="1"/>
  <c r="C142" i="1"/>
  <c r="C150" i="1"/>
  <c r="C155" i="1"/>
  <c r="C112" i="1"/>
  <c r="C59" i="1"/>
  <c r="C67" i="1"/>
  <c r="C75" i="1"/>
  <c r="C83" i="1"/>
  <c r="C91" i="1"/>
  <c r="C99" i="1"/>
  <c r="C107" i="1"/>
  <c r="C115" i="1"/>
  <c r="C123" i="1"/>
  <c r="C131" i="1"/>
  <c r="C139" i="1"/>
  <c r="C147" i="1"/>
  <c r="C72" i="1"/>
  <c r="C144" i="1"/>
  <c r="F5" i="18"/>
  <c r="D72" i="18" s="1"/>
  <c r="F72" i="18" s="1"/>
  <c r="C57" i="1"/>
  <c r="B11" i="1"/>
  <c r="C19" i="15"/>
  <c r="C21" i="15"/>
  <c r="C17" i="15"/>
  <c r="C18" i="15"/>
  <c r="C16" i="15"/>
  <c r="C20" i="15"/>
  <c r="C22" i="15"/>
  <c r="C15" i="15"/>
  <c r="C48" i="15"/>
  <c r="C59" i="15"/>
  <c r="C78" i="15"/>
  <c r="C72" i="15"/>
  <c r="C83" i="15"/>
  <c r="C65" i="15"/>
  <c r="C52" i="15"/>
  <c r="C91" i="15"/>
  <c r="C86" i="15"/>
  <c r="C75" i="15"/>
  <c r="C73" i="15"/>
  <c r="C68" i="15"/>
  <c r="C85" i="15"/>
  <c r="C77" i="15"/>
  <c r="C84" i="15"/>
  <c r="C88" i="15"/>
  <c r="C66" i="15"/>
  <c r="C70" i="15"/>
  <c r="C63" i="15"/>
  <c r="C74" i="15"/>
  <c r="C51" i="15"/>
  <c r="C50" i="15"/>
  <c r="C60" i="15"/>
  <c r="C82" i="15"/>
  <c r="C81" i="15"/>
  <c r="C62" i="15"/>
  <c r="C56" i="15"/>
  <c r="C61" i="15"/>
  <c r="F5" i="1"/>
  <c r="D113" i="1" s="1"/>
  <c r="F113" i="1" s="1"/>
  <c r="C7" i="5"/>
  <c r="O7" i="5" s="1"/>
  <c r="P7" i="5" s="1"/>
  <c r="P5" i="5"/>
  <c r="C64" i="15"/>
  <c r="C49" i="15"/>
  <c r="C79" i="15"/>
  <c r="O6" i="5"/>
  <c r="P6" i="5" s="1"/>
  <c r="C90" i="15"/>
  <c r="C55" i="15"/>
  <c r="C76" i="15"/>
  <c r="C92" i="15"/>
  <c r="D8" i="5"/>
  <c r="E8" i="5" s="1"/>
  <c r="F8" i="5" s="1"/>
  <c r="G8" i="5" s="1"/>
  <c r="H8" i="5" s="1"/>
  <c r="I8" i="5" s="1"/>
  <c r="J8" i="5" s="1"/>
  <c r="K8" i="5" s="1"/>
  <c r="L8" i="5" s="1"/>
  <c r="M8" i="5" s="1"/>
  <c r="N8" i="5" s="1"/>
  <c r="D12" i="15"/>
  <c r="D59" i="15" s="1"/>
  <c r="D10" i="15"/>
  <c r="E11" i="15"/>
  <c r="C69" i="15"/>
  <c r="C53" i="15"/>
  <c r="C87" i="15"/>
  <c r="C67" i="15"/>
  <c r="C89" i="15"/>
  <c r="C58" i="15"/>
  <c r="C80" i="15"/>
  <c r="C71" i="15"/>
  <c r="C57" i="15"/>
  <c r="D30" i="1" l="1"/>
  <c r="F30" i="1" s="1"/>
  <c r="D31" i="1"/>
  <c r="F31" i="1" s="1"/>
  <c r="D28" i="1"/>
  <c r="F28" i="1" s="1"/>
  <c r="D29" i="1"/>
  <c r="F29" i="1" s="1"/>
  <c r="D71" i="18"/>
  <c r="F71" i="18" s="1"/>
  <c r="D67" i="18"/>
  <c r="F67" i="18" s="1"/>
  <c r="D66" i="18"/>
  <c r="F66" i="18" s="1"/>
  <c r="D97" i="18"/>
  <c r="F97" i="18" s="1"/>
  <c r="D86" i="18"/>
  <c r="F86" i="18" s="1"/>
  <c r="D69" i="18"/>
  <c r="F69" i="18" s="1"/>
  <c r="D94" i="18"/>
  <c r="F94" i="18" s="1"/>
  <c r="D81" i="18"/>
  <c r="F81" i="18" s="1"/>
  <c r="D62" i="18"/>
  <c r="F62" i="18" s="1"/>
  <c r="D77" i="18"/>
  <c r="F77" i="18" s="1"/>
  <c r="D79" i="18"/>
  <c r="F79" i="18" s="1"/>
  <c r="D31" i="18"/>
  <c r="F31" i="18" s="1"/>
  <c r="D68" i="18"/>
  <c r="F68" i="18" s="1"/>
  <c r="D26" i="18"/>
  <c r="F26" i="18" s="1"/>
  <c r="D41" i="18"/>
  <c r="F41" i="18" s="1"/>
  <c r="D42" i="18"/>
  <c r="F42" i="18" s="1"/>
  <c r="D33" i="18"/>
  <c r="F33" i="18" s="1"/>
  <c r="D40" i="18"/>
  <c r="F40" i="18" s="1"/>
  <c r="D38" i="18"/>
  <c r="F38" i="18" s="1"/>
  <c r="D52" i="18"/>
  <c r="F52" i="18" s="1"/>
  <c r="D49" i="18"/>
  <c r="F49" i="18" s="1"/>
  <c r="D51" i="18"/>
  <c r="F51" i="18" s="1"/>
  <c r="D46" i="18"/>
  <c r="F46" i="18" s="1"/>
  <c r="D39" i="18"/>
  <c r="F39" i="18" s="1"/>
  <c r="D30" i="18"/>
  <c r="F30" i="18" s="1"/>
  <c r="D35" i="18"/>
  <c r="F35" i="18" s="1"/>
  <c r="D50" i="18"/>
  <c r="F50" i="18" s="1"/>
  <c r="D47" i="18"/>
  <c r="F47" i="18" s="1"/>
  <c r="D37" i="18"/>
  <c r="F37" i="18" s="1"/>
  <c r="D36" i="18"/>
  <c r="F36" i="18" s="1"/>
  <c r="D53" i="18"/>
  <c r="F53" i="18" s="1"/>
  <c r="D48" i="18"/>
  <c r="F48" i="18" s="1"/>
  <c r="D34" i="18"/>
  <c r="F34" i="18" s="1"/>
  <c r="D44" i="18"/>
  <c r="F44" i="18" s="1"/>
  <c r="D100" i="18"/>
  <c r="F100" i="18" s="1"/>
  <c r="D32" i="18"/>
  <c r="F32" i="18" s="1"/>
  <c r="D99" i="1"/>
  <c r="F99" i="1" s="1"/>
  <c r="D119" i="1"/>
  <c r="F119" i="1" s="1"/>
  <c r="D117" i="1"/>
  <c r="F117" i="1" s="1"/>
  <c r="D137" i="1"/>
  <c r="F137" i="1" s="1"/>
  <c r="D66" i="1"/>
  <c r="F66" i="1" s="1"/>
  <c r="D136" i="1"/>
  <c r="F136" i="1" s="1"/>
  <c r="D124" i="1"/>
  <c r="F124" i="1" s="1"/>
  <c r="D67" i="1"/>
  <c r="F67" i="1" s="1"/>
  <c r="D143" i="1"/>
  <c r="F143" i="1" s="1"/>
  <c r="D127" i="1"/>
  <c r="F127" i="1" s="1"/>
  <c r="D85" i="1"/>
  <c r="F85" i="1" s="1"/>
  <c r="D132" i="1"/>
  <c r="F132" i="1" s="1"/>
  <c r="D75" i="18"/>
  <c r="F75" i="18" s="1"/>
  <c r="D61" i="18"/>
  <c r="F61" i="18" s="1"/>
  <c r="D131" i="1"/>
  <c r="F131" i="1" s="1"/>
  <c r="D59" i="1"/>
  <c r="F59" i="1" s="1"/>
  <c r="D82" i="1"/>
  <c r="F82" i="1" s="1"/>
  <c r="D138" i="1"/>
  <c r="F138" i="1" s="1"/>
  <c r="D93" i="1"/>
  <c r="F93" i="1" s="1"/>
  <c r="D74" i="1"/>
  <c r="F74" i="1" s="1"/>
  <c r="D63" i="1"/>
  <c r="F63" i="1" s="1"/>
  <c r="D110" i="1"/>
  <c r="F110" i="1" s="1"/>
  <c r="D92" i="1"/>
  <c r="F92" i="1" s="1"/>
  <c r="D144" i="1"/>
  <c r="F144" i="1" s="1"/>
  <c r="D88" i="1"/>
  <c r="F88" i="1" s="1"/>
  <c r="D72" i="1"/>
  <c r="F72" i="1" s="1"/>
  <c r="D118" i="1"/>
  <c r="F118" i="1" s="1"/>
  <c r="D115" i="1"/>
  <c r="F115" i="1" s="1"/>
  <c r="D140" i="1"/>
  <c r="F140" i="1" s="1"/>
  <c r="D122" i="1"/>
  <c r="F122" i="1" s="1"/>
  <c r="D79" i="1"/>
  <c r="F79" i="1" s="1"/>
  <c r="D62" i="1"/>
  <c r="F62" i="1" s="1"/>
  <c r="D101" i="1"/>
  <c r="F101" i="1" s="1"/>
  <c r="D97" i="1"/>
  <c r="F97" i="1" s="1"/>
  <c r="D107" i="1"/>
  <c r="F107" i="1" s="1"/>
  <c r="D139" i="1"/>
  <c r="F139" i="1" s="1"/>
  <c r="D103" i="1"/>
  <c r="F103" i="1" s="1"/>
  <c r="D135" i="1"/>
  <c r="F135" i="1" s="1"/>
  <c r="D58" i="1"/>
  <c r="F58" i="1" s="1"/>
  <c r="D70" i="1"/>
  <c r="F70" i="1" s="1"/>
  <c r="D89" i="1"/>
  <c r="F89" i="1" s="1"/>
  <c r="D109" i="1"/>
  <c r="F109" i="1" s="1"/>
  <c r="D69" i="1"/>
  <c r="F69" i="1" s="1"/>
  <c r="D145" i="1"/>
  <c r="F145" i="1" s="1"/>
  <c r="D111" i="1"/>
  <c r="F111" i="1" s="1"/>
  <c r="D130" i="1"/>
  <c r="F130" i="1" s="1"/>
  <c r="D84" i="1"/>
  <c r="F84" i="1" s="1"/>
  <c r="D81" i="1"/>
  <c r="F81" i="1" s="1"/>
  <c r="D141" i="1"/>
  <c r="F141" i="1" s="1"/>
  <c r="D75" i="1"/>
  <c r="F75" i="1" s="1"/>
  <c r="D68" i="1"/>
  <c r="F68" i="1" s="1"/>
  <c r="D65" i="1"/>
  <c r="F65" i="1" s="1"/>
  <c r="D147" i="1"/>
  <c r="F147" i="1" s="1"/>
  <c r="D102" i="1"/>
  <c r="F102" i="1" s="1"/>
  <c r="D149" i="1"/>
  <c r="F149" i="1" s="1"/>
  <c r="D153" i="1"/>
  <c r="F153" i="1" s="1"/>
  <c r="D83" i="1"/>
  <c r="F83" i="1" s="1"/>
  <c r="D60" i="1"/>
  <c r="F60" i="1" s="1"/>
  <c r="D91" i="1"/>
  <c r="F91" i="1" s="1"/>
  <c r="D133" i="1"/>
  <c r="F133" i="1" s="1"/>
  <c r="D77" i="1"/>
  <c r="F77" i="1" s="1"/>
  <c r="D120" i="1"/>
  <c r="F120" i="1" s="1"/>
  <c r="D88" i="18"/>
  <c r="F88" i="18" s="1"/>
  <c r="D78" i="18"/>
  <c r="F78" i="18" s="1"/>
  <c r="D27" i="18"/>
  <c r="F27" i="18" s="1"/>
  <c r="D114" i="1"/>
  <c r="F114" i="1" s="1"/>
  <c r="D94" i="1"/>
  <c r="F94" i="1" s="1"/>
  <c r="D152" i="1"/>
  <c r="F152" i="1" s="1"/>
  <c r="D116" i="1"/>
  <c r="F116" i="1" s="1"/>
  <c r="D156" i="1"/>
  <c r="F156" i="1" s="1"/>
  <c r="D128" i="1"/>
  <c r="F128" i="1" s="1"/>
  <c r="D121" i="1"/>
  <c r="F121" i="1" s="1"/>
  <c r="D148" i="1"/>
  <c r="F148" i="1" s="1"/>
  <c r="D125" i="1"/>
  <c r="F125" i="1" s="1"/>
  <c r="D87" i="1"/>
  <c r="F87" i="1" s="1"/>
  <c r="D142" i="1"/>
  <c r="F142" i="1" s="1"/>
  <c r="D106" i="1"/>
  <c r="F106" i="1" s="1"/>
  <c r="D123" i="1"/>
  <c r="F123" i="1" s="1"/>
  <c r="D146" i="1"/>
  <c r="F146" i="1" s="1"/>
  <c r="D71" i="1"/>
  <c r="F71" i="1" s="1"/>
  <c r="D134" i="1"/>
  <c r="F134" i="1" s="1"/>
  <c r="D80" i="1"/>
  <c r="F80" i="1" s="1"/>
  <c r="D126" i="1"/>
  <c r="F126" i="1" s="1"/>
  <c r="D86" i="1"/>
  <c r="F86" i="1" s="1"/>
  <c r="D96" i="1"/>
  <c r="F96" i="1" s="1"/>
  <c r="D76" i="1"/>
  <c r="F76" i="1" s="1"/>
  <c r="D108" i="1"/>
  <c r="F108" i="1" s="1"/>
  <c r="D61" i="1"/>
  <c r="F61" i="1" s="1"/>
  <c r="D155" i="1"/>
  <c r="F155" i="1" s="1"/>
  <c r="D112" i="1"/>
  <c r="F112" i="1" s="1"/>
  <c r="D78" i="1"/>
  <c r="F78" i="1" s="1"/>
  <c r="D64" i="1"/>
  <c r="F64" i="1" s="1"/>
  <c r="D154" i="1"/>
  <c r="F154" i="1" s="1"/>
  <c r="D95" i="1"/>
  <c r="F95" i="1" s="1"/>
  <c r="D90" i="1"/>
  <c r="F90" i="1" s="1"/>
  <c r="D129" i="1"/>
  <c r="F129" i="1" s="1"/>
  <c r="D104" i="1"/>
  <c r="F104" i="1" s="1"/>
  <c r="D98" i="1"/>
  <c r="F98" i="1" s="1"/>
  <c r="D151" i="1"/>
  <c r="F151" i="1" s="1"/>
  <c r="D73" i="1"/>
  <c r="F73" i="1" s="1"/>
  <c r="D105" i="1"/>
  <c r="F105" i="1" s="1"/>
  <c r="D150" i="1"/>
  <c r="F150" i="1" s="1"/>
  <c r="D89" i="18"/>
  <c r="F89" i="18" s="1"/>
  <c r="D70" i="18"/>
  <c r="F70" i="18" s="1"/>
  <c r="D95" i="18"/>
  <c r="F95" i="18" s="1"/>
  <c r="D84" i="18"/>
  <c r="F84" i="18" s="1"/>
  <c r="D63" i="18"/>
  <c r="F63" i="18" s="1"/>
  <c r="D102" i="18"/>
  <c r="F102" i="18" s="1"/>
  <c r="D87" i="18"/>
  <c r="F87" i="18" s="1"/>
  <c r="D60" i="18"/>
  <c r="F60" i="18" s="1"/>
  <c r="D101" i="18"/>
  <c r="F101" i="18" s="1"/>
  <c r="D85" i="18"/>
  <c r="F85" i="18" s="1"/>
  <c r="D57" i="18"/>
  <c r="F57" i="18" s="1"/>
  <c r="D98" i="18"/>
  <c r="F98" i="18" s="1"/>
  <c r="D92" i="18"/>
  <c r="F92" i="18" s="1"/>
  <c r="D82" i="18"/>
  <c r="F82" i="18" s="1"/>
  <c r="D29" i="18"/>
  <c r="F29" i="18" s="1"/>
  <c r="D59" i="18"/>
  <c r="F59" i="18" s="1"/>
  <c r="D74" i="18"/>
  <c r="F74" i="18" s="1"/>
  <c r="D25" i="18"/>
  <c r="F25" i="18" s="1"/>
  <c r="D24" i="18"/>
  <c r="D58" i="18"/>
  <c r="F58" i="18" s="1"/>
  <c r="D28" i="18"/>
  <c r="F28" i="18" s="1"/>
  <c r="D73" i="18"/>
  <c r="F73" i="18" s="1"/>
  <c r="D90" i="18"/>
  <c r="F90" i="18" s="1"/>
  <c r="D80" i="18"/>
  <c r="F80" i="18" s="1"/>
  <c r="D76" i="18"/>
  <c r="F76" i="18" s="1"/>
  <c r="D65" i="18"/>
  <c r="F65" i="18" s="1"/>
  <c r="D99" i="18"/>
  <c r="F99" i="18" s="1"/>
  <c r="D64" i="18"/>
  <c r="F64" i="18" s="1"/>
  <c r="D96" i="18"/>
  <c r="F96" i="18" s="1"/>
  <c r="D83" i="18"/>
  <c r="F83" i="18" s="1"/>
  <c r="D93" i="18"/>
  <c r="F93" i="18" s="1"/>
  <c r="D91" i="18"/>
  <c r="F91" i="18" s="1"/>
  <c r="D19" i="15"/>
  <c r="D20" i="15"/>
  <c r="D18" i="15"/>
  <c r="D22" i="15"/>
  <c r="D21" i="15"/>
  <c r="D15" i="15"/>
  <c r="D17" i="15"/>
  <c r="D16" i="15"/>
  <c r="D25" i="1"/>
  <c r="F25" i="1" s="1"/>
  <c r="D26" i="1"/>
  <c r="F26" i="1" s="1"/>
  <c r="D27" i="1"/>
  <c r="F27" i="1" s="1"/>
  <c r="D57" i="1"/>
  <c r="F57" i="1" s="1"/>
  <c r="D24" i="1"/>
  <c r="F24" i="1" s="1"/>
  <c r="C148" i="15"/>
  <c r="C6" i="15" s="1"/>
  <c r="D54" i="15"/>
  <c r="D53" i="15"/>
  <c r="D70" i="15"/>
  <c r="D49" i="15"/>
  <c r="D57" i="15"/>
  <c r="D52" i="15"/>
  <c r="D80" i="15"/>
  <c r="D78" i="15"/>
  <c r="D75" i="15"/>
  <c r="D68" i="15"/>
  <c r="D69" i="15"/>
  <c r="D90" i="15"/>
  <c r="D50" i="15"/>
  <c r="D77" i="15"/>
  <c r="D48" i="15"/>
  <c r="D84" i="15"/>
  <c r="D85" i="15"/>
  <c r="D67" i="15"/>
  <c r="D82" i="15"/>
  <c r="D79" i="15"/>
  <c r="D61" i="15"/>
  <c r="D91" i="15"/>
  <c r="D76" i="15"/>
  <c r="D58" i="15"/>
  <c r="D72" i="15"/>
  <c r="D65" i="15"/>
  <c r="D63" i="15"/>
  <c r="D86" i="15"/>
  <c r="D55" i="15"/>
  <c r="D64" i="15"/>
  <c r="C45" i="15"/>
  <c r="D56" i="15"/>
  <c r="D89" i="15"/>
  <c r="D74" i="15"/>
  <c r="D88" i="15"/>
  <c r="D51" i="15"/>
  <c r="F11" i="15"/>
  <c r="E12" i="15"/>
  <c r="E82" i="15" s="1"/>
  <c r="E10" i="15"/>
  <c r="D60" i="15"/>
  <c r="D83" i="15"/>
  <c r="D71" i="15"/>
  <c r="D92" i="15"/>
  <c r="D87" i="15"/>
  <c r="D73" i="15"/>
  <c r="D66" i="15"/>
  <c r="D81" i="15"/>
  <c r="D62" i="15"/>
  <c r="F24" i="18" l="1"/>
  <c r="D54" i="18"/>
  <c r="D157" i="18"/>
  <c r="F157" i="18"/>
  <c r="C5" i="15"/>
  <c r="C7" i="15" s="1"/>
  <c r="C8" i="15" s="1"/>
  <c r="E20" i="15"/>
  <c r="E19" i="15"/>
  <c r="E21" i="15"/>
  <c r="E22" i="15"/>
  <c r="E17" i="15"/>
  <c r="E16" i="15"/>
  <c r="E18" i="15"/>
  <c r="E15" i="15"/>
  <c r="D157" i="1"/>
  <c r="F157" i="1"/>
  <c r="D148" i="15"/>
  <c r="D6" i="15" s="1"/>
  <c r="D45" i="15"/>
  <c r="D5" i="15" s="1"/>
  <c r="E51" i="15"/>
  <c r="E54" i="15"/>
  <c r="E74" i="15"/>
  <c r="E55" i="15"/>
  <c r="E75" i="15"/>
  <c r="E87" i="15"/>
  <c r="E63" i="15"/>
  <c r="E53" i="15"/>
  <c r="E56" i="15"/>
  <c r="E73" i="15"/>
  <c r="E64" i="15"/>
  <c r="E61" i="15"/>
  <c r="E57" i="15"/>
  <c r="E50" i="15"/>
  <c r="E58" i="15"/>
  <c r="E71" i="15"/>
  <c r="E80" i="15"/>
  <c r="E67" i="15"/>
  <c r="E48" i="15"/>
  <c r="E70" i="15"/>
  <c r="E90" i="15"/>
  <c r="E91" i="15"/>
  <c r="E60" i="15"/>
  <c r="E66" i="15"/>
  <c r="E72" i="15"/>
  <c r="E76" i="15"/>
  <c r="E85" i="15"/>
  <c r="E62" i="15"/>
  <c r="E49" i="15"/>
  <c r="E81" i="15"/>
  <c r="E69" i="15"/>
  <c r="E89" i="15"/>
  <c r="E68" i="15"/>
  <c r="E78" i="15"/>
  <c r="E92" i="15"/>
  <c r="E83" i="15"/>
  <c r="E52" i="15"/>
  <c r="E79" i="15"/>
  <c r="E86" i="15"/>
  <c r="E88" i="15"/>
  <c r="E59" i="15"/>
  <c r="E84" i="15"/>
  <c r="E65" i="15"/>
  <c r="E77" i="15"/>
  <c r="F12" i="15"/>
  <c r="F76" i="15" s="1"/>
  <c r="G11" i="15"/>
  <c r="F10" i="15"/>
  <c r="E103" i="18" l="1"/>
  <c r="E105" i="18"/>
  <c r="E107" i="18"/>
  <c r="E109" i="18"/>
  <c r="E111" i="18"/>
  <c r="E113" i="18"/>
  <c r="E115" i="18"/>
  <c r="E117" i="18"/>
  <c r="E119" i="18"/>
  <c r="E121" i="18"/>
  <c r="E123" i="18"/>
  <c r="E125" i="18"/>
  <c r="E127" i="18"/>
  <c r="E129" i="18"/>
  <c r="E131" i="18"/>
  <c r="E133" i="18"/>
  <c r="E135" i="18"/>
  <c r="E137" i="18"/>
  <c r="E139" i="18"/>
  <c r="E141" i="18"/>
  <c r="E143" i="18"/>
  <c r="E145" i="18"/>
  <c r="E147" i="18"/>
  <c r="E149" i="18"/>
  <c r="E151" i="18"/>
  <c r="E153" i="18"/>
  <c r="E155" i="18"/>
  <c r="E104" i="18"/>
  <c r="E106" i="18"/>
  <c r="E108" i="18"/>
  <c r="E110" i="18"/>
  <c r="E112" i="18"/>
  <c r="E114" i="18"/>
  <c r="E116" i="18"/>
  <c r="E118" i="18"/>
  <c r="E120" i="18"/>
  <c r="E122" i="18"/>
  <c r="E124" i="18"/>
  <c r="E126" i="18"/>
  <c r="E128" i="18"/>
  <c r="E130" i="18"/>
  <c r="E132" i="18"/>
  <c r="E134" i="18"/>
  <c r="E136" i="18"/>
  <c r="E138" i="18"/>
  <c r="E140" i="18"/>
  <c r="E142" i="18"/>
  <c r="E144" i="18"/>
  <c r="E146" i="18"/>
  <c r="E148" i="18"/>
  <c r="E150" i="18"/>
  <c r="E152" i="18"/>
  <c r="E154" i="18"/>
  <c r="E156" i="18"/>
  <c r="E33" i="18"/>
  <c r="E35" i="18"/>
  <c r="E37" i="18"/>
  <c r="E39" i="18"/>
  <c r="E41" i="18"/>
  <c r="E43" i="18"/>
  <c r="E45" i="18"/>
  <c r="E47" i="18"/>
  <c r="E49" i="18"/>
  <c r="E51" i="18"/>
  <c r="E53" i="18"/>
  <c r="E36" i="18"/>
  <c r="E42" i="18"/>
  <c r="E48" i="18"/>
  <c r="E52" i="18"/>
  <c r="E34" i="18"/>
  <c r="E38" i="18"/>
  <c r="E40" i="18"/>
  <c r="E44" i="18"/>
  <c r="E46" i="18"/>
  <c r="E50" i="18"/>
  <c r="E59" i="1"/>
  <c r="E67" i="1"/>
  <c r="E75" i="1"/>
  <c r="E83" i="1"/>
  <c r="E91" i="1"/>
  <c r="E99" i="1"/>
  <c r="E107" i="1"/>
  <c r="E115" i="1"/>
  <c r="E123" i="1"/>
  <c r="E131" i="1"/>
  <c r="E139" i="1"/>
  <c r="E147" i="1"/>
  <c r="E155" i="1"/>
  <c r="E94" i="1"/>
  <c r="E150" i="1"/>
  <c r="E64" i="1"/>
  <c r="E72" i="1"/>
  <c r="E80" i="1"/>
  <c r="E88" i="1"/>
  <c r="E96" i="1"/>
  <c r="E104" i="1"/>
  <c r="E112" i="1"/>
  <c r="E120" i="1"/>
  <c r="E128" i="1"/>
  <c r="E136" i="1"/>
  <c r="E144" i="1"/>
  <c r="E152" i="1"/>
  <c r="E70" i="1"/>
  <c r="E118" i="1"/>
  <c r="E61" i="1"/>
  <c r="E69" i="1"/>
  <c r="E77" i="1"/>
  <c r="E85" i="1"/>
  <c r="E93" i="1"/>
  <c r="E101" i="1"/>
  <c r="E109" i="1"/>
  <c r="E117" i="1"/>
  <c r="E125" i="1"/>
  <c r="E133" i="1"/>
  <c r="E141" i="1"/>
  <c r="E149" i="1"/>
  <c r="E78" i="1"/>
  <c r="E134" i="1"/>
  <c r="E58" i="1"/>
  <c r="E66" i="1"/>
  <c r="E74" i="1"/>
  <c r="E82" i="1"/>
  <c r="E90" i="1"/>
  <c r="E98" i="1"/>
  <c r="E106" i="1"/>
  <c r="E114" i="1"/>
  <c r="E122" i="1"/>
  <c r="E130" i="1"/>
  <c r="E138" i="1"/>
  <c r="E146" i="1"/>
  <c r="E154" i="1"/>
  <c r="E102" i="1"/>
  <c r="E63" i="1"/>
  <c r="E71" i="1"/>
  <c r="E79" i="1"/>
  <c r="E87" i="1"/>
  <c r="E95" i="1"/>
  <c r="E103" i="1"/>
  <c r="E111" i="1"/>
  <c r="E119" i="1"/>
  <c r="E127" i="1"/>
  <c r="E135" i="1"/>
  <c r="E143" i="1"/>
  <c r="E151" i="1"/>
  <c r="E62" i="1"/>
  <c r="E126" i="1"/>
  <c r="E60" i="1"/>
  <c r="E68" i="1"/>
  <c r="E76" i="1"/>
  <c r="E84" i="1"/>
  <c r="E92" i="1"/>
  <c r="E100" i="1"/>
  <c r="E108" i="1"/>
  <c r="E116" i="1"/>
  <c r="E124" i="1"/>
  <c r="E132" i="1"/>
  <c r="E140" i="1"/>
  <c r="E148" i="1"/>
  <c r="E156" i="1"/>
  <c r="E153" i="1"/>
  <c r="E110" i="1"/>
  <c r="E65" i="1"/>
  <c r="E73" i="1"/>
  <c r="E81" i="1"/>
  <c r="E89" i="1"/>
  <c r="E97" i="1"/>
  <c r="E105" i="1"/>
  <c r="E113" i="1"/>
  <c r="E121" i="1"/>
  <c r="E129" i="1"/>
  <c r="E137" i="1"/>
  <c r="E145" i="1"/>
  <c r="E86" i="1"/>
  <c r="E142" i="1"/>
  <c r="E92" i="18"/>
  <c r="E87" i="18"/>
  <c r="E82" i="18"/>
  <c r="E69" i="18"/>
  <c r="E99" i="18"/>
  <c r="E97" i="18"/>
  <c r="E84" i="18"/>
  <c r="E79" i="18"/>
  <c r="E74" i="18"/>
  <c r="E61" i="18"/>
  <c r="E91" i="18"/>
  <c r="E102" i="18"/>
  <c r="E89" i="18"/>
  <c r="E76" i="18"/>
  <c r="E71" i="18"/>
  <c r="E66" i="18"/>
  <c r="E83" i="18"/>
  <c r="E94" i="18"/>
  <c r="E81" i="18"/>
  <c r="E68" i="18"/>
  <c r="E63" i="18"/>
  <c r="E58" i="18"/>
  <c r="E96" i="18"/>
  <c r="E75" i="18"/>
  <c r="E86" i="18"/>
  <c r="E73" i="18"/>
  <c r="E60" i="18"/>
  <c r="D11" i="18"/>
  <c r="F11" i="18" s="1"/>
  <c r="E93" i="18"/>
  <c r="E88" i="18"/>
  <c r="E59" i="18"/>
  <c r="E78" i="18"/>
  <c r="E65" i="18"/>
  <c r="E67" i="18"/>
  <c r="E101" i="18"/>
  <c r="E80" i="18"/>
  <c r="E70" i="18"/>
  <c r="E57" i="18"/>
  <c r="E98" i="18"/>
  <c r="E85" i="18"/>
  <c r="E72" i="18"/>
  <c r="E62" i="18"/>
  <c r="E100" i="18"/>
  <c r="E95" i="18"/>
  <c r="E90" i="18"/>
  <c r="E77" i="18"/>
  <c r="E64" i="18"/>
  <c r="D10" i="18"/>
  <c r="E25" i="18"/>
  <c r="F54" i="18"/>
  <c r="E31" i="18"/>
  <c r="E26" i="18"/>
  <c r="E30" i="18"/>
  <c r="E29" i="18"/>
  <c r="E28" i="18"/>
  <c r="E32" i="18"/>
  <c r="E24" i="18"/>
  <c r="E27" i="18"/>
  <c r="D11" i="1"/>
  <c r="F11" i="1" s="1"/>
  <c r="E57" i="1"/>
  <c r="F22" i="15"/>
  <c r="F16" i="15"/>
  <c r="F21" i="15"/>
  <c r="F15" i="15"/>
  <c r="F20" i="15"/>
  <c r="F17" i="15"/>
  <c r="F19" i="15"/>
  <c r="F18" i="15"/>
  <c r="F71" i="15"/>
  <c r="E148" i="15"/>
  <c r="E6" i="15" s="1"/>
  <c r="E45" i="15"/>
  <c r="E5" i="15" s="1"/>
  <c r="F52" i="15"/>
  <c r="F82" i="15"/>
  <c r="F64" i="15"/>
  <c r="F80" i="15"/>
  <c r="F86" i="15"/>
  <c r="F83" i="15"/>
  <c r="F91" i="15"/>
  <c r="F51" i="15"/>
  <c r="F78" i="15"/>
  <c r="F87" i="15"/>
  <c r="F75" i="15"/>
  <c r="F61" i="15"/>
  <c r="F79" i="15"/>
  <c r="F54" i="15"/>
  <c r="F67" i="15"/>
  <c r="F73" i="15"/>
  <c r="F90" i="15"/>
  <c r="F50" i="15"/>
  <c r="F92" i="15"/>
  <c r="F58" i="15"/>
  <c r="F72" i="15"/>
  <c r="F59" i="15"/>
  <c r="F88" i="15"/>
  <c r="F81" i="15"/>
  <c r="F57" i="15"/>
  <c r="F70" i="15"/>
  <c r="G12" i="15"/>
  <c r="G90" i="15" s="1"/>
  <c r="H11" i="15"/>
  <c r="G10" i="15"/>
  <c r="D7" i="15"/>
  <c r="F65" i="15"/>
  <c r="F85" i="15"/>
  <c r="F60" i="15"/>
  <c r="F69" i="15"/>
  <c r="F49" i="15"/>
  <c r="F55" i="15"/>
  <c r="F77" i="15"/>
  <c r="F63" i="15"/>
  <c r="F89" i="15"/>
  <c r="F62" i="15"/>
  <c r="F84" i="15"/>
  <c r="F53" i="15"/>
  <c r="F68" i="15"/>
  <c r="F66" i="15"/>
  <c r="F56" i="15"/>
  <c r="F48" i="15"/>
  <c r="F74" i="15"/>
  <c r="D12" i="18" l="1"/>
  <c r="F12" i="18" s="1"/>
  <c r="F10" i="18"/>
  <c r="G18" i="15"/>
  <c r="G21" i="15"/>
  <c r="G16" i="15"/>
  <c r="G20" i="15"/>
  <c r="G19" i="15"/>
  <c r="G15" i="15"/>
  <c r="G17" i="15"/>
  <c r="G22" i="15"/>
  <c r="F148" i="15"/>
  <c r="F6" i="15" s="1"/>
  <c r="G57" i="15"/>
  <c r="G71" i="15"/>
  <c r="G89" i="15"/>
  <c r="G77" i="15"/>
  <c r="G92" i="15"/>
  <c r="G66" i="15"/>
  <c r="G53" i="15"/>
  <c r="G68" i="15"/>
  <c r="G60" i="15"/>
  <c r="G52" i="15"/>
  <c r="G51" i="15"/>
  <c r="G58" i="15"/>
  <c r="G56" i="15"/>
  <c r="G65" i="15"/>
  <c r="G86" i="15"/>
  <c r="G61" i="15"/>
  <c r="G84" i="15"/>
  <c r="G80" i="15"/>
  <c r="G69" i="15"/>
  <c r="G72" i="15"/>
  <c r="G87" i="15"/>
  <c r="G64" i="15"/>
  <c r="G75" i="15"/>
  <c r="G85" i="15"/>
  <c r="G50" i="15"/>
  <c r="G91" i="15"/>
  <c r="G48" i="15"/>
  <c r="G62" i="15"/>
  <c r="G54" i="15"/>
  <c r="G73" i="15"/>
  <c r="G74" i="15"/>
  <c r="G83" i="15"/>
  <c r="D8" i="15"/>
  <c r="I11" i="15"/>
  <c r="H12" i="15"/>
  <c r="H10" i="15"/>
  <c r="G55" i="15"/>
  <c r="G49" i="15"/>
  <c r="G88" i="15"/>
  <c r="G59" i="15"/>
  <c r="G67" i="15"/>
  <c r="G76" i="15"/>
  <c r="G79" i="15"/>
  <c r="G81" i="15"/>
  <c r="G63" i="15"/>
  <c r="G78" i="15"/>
  <c r="F45" i="15"/>
  <c r="G82" i="15"/>
  <c r="G70" i="15"/>
  <c r="H19" i="15" l="1"/>
  <c r="H18" i="15"/>
  <c r="H21" i="15"/>
  <c r="H17" i="15"/>
  <c r="H16" i="15"/>
  <c r="H15" i="15"/>
  <c r="H20" i="15"/>
  <c r="H22" i="15"/>
  <c r="G148" i="15"/>
  <c r="G6" i="15" s="1"/>
  <c r="H66" i="15"/>
  <c r="G45" i="15"/>
  <c r="G5" i="15" s="1"/>
  <c r="H84" i="15"/>
  <c r="H67" i="15"/>
  <c r="H90" i="15"/>
  <c r="H69" i="15"/>
  <c r="H53" i="15"/>
  <c r="H86" i="15"/>
  <c r="H79" i="15"/>
  <c r="H63" i="15"/>
  <c r="H83" i="15"/>
  <c r="H52" i="15"/>
  <c r="H75" i="15"/>
  <c r="H59" i="15"/>
  <c r="H62" i="15"/>
  <c r="H70" i="15"/>
  <c r="H64" i="15"/>
  <c r="H49" i="15"/>
  <c r="H54" i="15"/>
  <c r="H92" i="15"/>
  <c r="H56" i="15"/>
  <c r="H82" i="15"/>
  <c r="H74" i="15"/>
  <c r="H76" i="15"/>
  <c r="H71" i="15"/>
  <c r="H57" i="15"/>
  <c r="H78" i="15"/>
  <c r="H48" i="15"/>
  <c r="H65" i="15"/>
  <c r="H51" i="15"/>
  <c r="H58" i="15"/>
  <c r="H50" i="15"/>
  <c r="H60" i="15"/>
  <c r="H72" i="15"/>
  <c r="H87" i="15"/>
  <c r="H80" i="15"/>
  <c r="H55" i="15"/>
  <c r="H81" i="15"/>
  <c r="H73" i="15"/>
  <c r="H91" i="15"/>
  <c r="H89" i="15"/>
  <c r="H61" i="15"/>
  <c r="H68" i="15"/>
  <c r="H85" i="15"/>
  <c r="H88" i="15"/>
  <c r="H77" i="15"/>
  <c r="I12" i="15"/>
  <c r="I57" i="15" s="1"/>
  <c r="J11" i="15"/>
  <c r="I10" i="15"/>
  <c r="F5" i="15"/>
  <c r="E7" i="15"/>
  <c r="E8" i="15" s="1"/>
  <c r="I18" i="15" l="1"/>
  <c r="I16" i="15"/>
  <c r="I22" i="15"/>
  <c r="I20" i="15"/>
  <c r="I19" i="15"/>
  <c r="I21" i="15"/>
  <c r="I17" i="15"/>
  <c r="I15" i="15"/>
  <c r="H148" i="15"/>
  <c r="H6" i="15" s="1"/>
  <c r="H45" i="15"/>
  <c r="H5" i="15" s="1"/>
  <c r="I58" i="15"/>
  <c r="I66" i="15"/>
  <c r="I91" i="15"/>
  <c r="I82" i="15"/>
  <c r="I78" i="15"/>
  <c r="I69" i="15"/>
  <c r="I76" i="15"/>
  <c r="I81" i="15"/>
  <c r="I79" i="15"/>
  <c r="I68" i="15"/>
  <c r="I86" i="15"/>
  <c r="I73" i="15"/>
  <c r="I72" i="15"/>
  <c r="I77" i="15"/>
  <c r="I65" i="15"/>
  <c r="I84" i="15"/>
  <c r="I48" i="15"/>
  <c r="I75" i="15"/>
  <c r="I71" i="15"/>
  <c r="I53" i="15"/>
  <c r="I70" i="15"/>
  <c r="I88" i="15"/>
  <c r="I62" i="15"/>
  <c r="I60" i="15"/>
  <c r="I74" i="15"/>
  <c r="I59" i="15"/>
  <c r="I83" i="15"/>
  <c r="I49" i="15"/>
  <c r="I85" i="15"/>
  <c r="I87" i="15"/>
  <c r="I50" i="15"/>
  <c r="G7" i="15"/>
  <c r="I52" i="15"/>
  <c r="I63" i="15"/>
  <c r="I64" i="15"/>
  <c r="K11" i="15"/>
  <c r="J12" i="15"/>
  <c r="J63" i="15" s="1"/>
  <c r="J10" i="15"/>
  <c r="F7" i="15"/>
  <c r="F8" i="15" s="1"/>
  <c r="I56" i="15"/>
  <c r="I80" i="15"/>
  <c r="I67" i="15"/>
  <c r="I92" i="15"/>
  <c r="I55" i="15"/>
  <c r="I51" i="15"/>
  <c r="I61" i="15"/>
  <c r="I89" i="15"/>
  <c r="I90" i="15"/>
  <c r="I54" i="15"/>
  <c r="J21" i="15" l="1"/>
  <c r="J16" i="15"/>
  <c r="J17" i="15"/>
  <c r="J15" i="15"/>
  <c r="J19" i="15"/>
  <c r="J22" i="15"/>
  <c r="J20" i="15"/>
  <c r="J18" i="15"/>
  <c r="J81" i="15"/>
  <c r="J66" i="15"/>
  <c r="J54" i="15"/>
  <c r="I148" i="15"/>
  <c r="I6" i="15" s="1"/>
  <c r="J72" i="15"/>
  <c r="J79" i="15"/>
  <c r="J75" i="15"/>
  <c r="J61" i="15"/>
  <c r="J67" i="15"/>
  <c r="J50" i="15"/>
  <c r="J76" i="15"/>
  <c r="J55" i="15"/>
  <c r="J59" i="15"/>
  <c r="J58" i="15"/>
  <c r="J51" i="15"/>
  <c r="J52" i="15"/>
  <c r="J84" i="15"/>
  <c r="J69" i="15"/>
  <c r="J71" i="15"/>
  <c r="J70" i="15"/>
  <c r="J92" i="15"/>
  <c r="J68" i="15"/>
  <c r="J80" i="15"/>
  <c r="J56" i="15"/>
  <c r="J65" i="15"/>
  <c r="J83" i="15"/>
  <c r="J62" i="15"/>
  <c r="J85" i="15"/>
  <c r="J86" i="15"/>
  <c r="J74" i="15"/>
  <c r="J73" i="15"/>
  <c r="J53" i="15"/>
  <c r="J87" i="15"/>
  <c r="J82" i="15"/>
  <c r="J78" i="15"/>
  <c r="J49" i="15"/>
  <c r="J91" i="15"/>
  <c r="J90" i="15"/>
  <c r="J88" i="15"/>
  <c r="J60" i="15"/>
  <c r="J64" i="15"/>
  <c r="J48" i="15"/>
  <c r="J77" i="15"/>
  <c r="J89" i="15"/>
  <c r="G8" i="15"/>
  <c r="I45" i="15"/>
  <c r="I5" i="15" s="1"/>
  <c r="H7" i="15"/>
  <c r="J57" i="15"/>
  <c r="L11" i="15"/>
  <c r="K12" i="15"/>
  <c r="K91" i="15" s="1"/>
  <c r="K10" i="15"/>
  <c r="K18" i="15" l="1"/>
  <c r="K16" i="15"/>
  <c r="K21" i="15"/>
  <c r="K15" i="15"/>
  <c r="K17" i="15"/>
  <c r="K22" i="15"/>
  <c r="K19" i="15"/>
  <c r="K20" i="15"/>
  <c r="J148" i="15"/>
  <c r="J6" i="15" s="1"/>
  <c r="J45" i="15"/>
  <c r="J5" i="15" s="1"/>
  <c r="K83" i="15"/>
  <c r="K70" i="15"/>
  <c r="K59" i="15"/>
  <c r="K57" i="15"/>
  <c r="L12" i="15"/>
  <c r="L22" i="15" s="1"/>
  <c r="M11" i="15"/>
  <c r="L10" i="15"/>
  <c r="K89" i="15"/>
  <c r="K76" i="15"/>
  <c r="K73" i="15"/>
  <c r="K48" i="15"/>
  <c r="K51" i="15"/>
  <c r="K79" i="15"/>
  <c r="K64" i="15"/>
  <c r="K72" i="15"/>
  <c r="K53" i="15"/>
  <c r="K90" i="15"/>
  <c r="K63" i="15"/>
  <c r="K65" i="15"/>
  <c r="K55" i="15"/>
  <c r="K85" i="15"/>
  <c r="K61" i="15"/>
  <c r="K71" i="15"/>
  <c r="K84" i="15"/>
  <c r="K81" i="15"/>
  <c r="K87" i="15"/>
  <c r="K78" i="15"/>
  <c r="K92" i="15"/>
  <c r="K54" i="15"/>
  <c r="K52" i="15"/>
  <c r="K62" i="15"/>
  <c r="K50" i="15"/>
  <c r="K56" i="15"/>
  <c r="K66" i="15"/>
  <c r="I7" i="15"/>
  <c r="K68" i="15"/>
  <c r="K88" i="15"/>
  <c r="K86" i="15"/>
  <c r="K77" i="15"/>
  <c r="K49" i="15"/>
  <c r="K82" i="15"/>
  <c r="K69" i="15"/>
  <c r="K67" i="15"/>
  <c r="K58" i="15"/>
  <c r="K60" i="15"/>
  <c r="K75" i="15"/>
  <c r="K74" i="15"/>
  <c r="K80" i="15"/>
  <c r="H8" i="15"/>
  <c r="L15" i="15" l="1"/>
  <c r="L73" i="15"/>
  <c r="L16" i="15"/>
  <c r="L64" i="15"/>
  <c r="L87" i="15"/>
  <c r="L65" i="15"/>
  <c r="L20" i="15"/>
  <c r="L19" i="15"/>
  <c r="L21" i="15"/>
  <c r="L17" i="15"/>
  <c r="L84" i="15"/>
  <c r="L18" i="15"/>
  <c r="J7" i="15"/>
  <c r="K148" i="15"/>
  <c r="K6" i="15" s="1"/>
  <c r="L62" i="15"/>
  <c r="L51" i="15"/>
  <c r="L50" i="15"/>
  <c r="L52" i="15"/>
  <c r="L76" i="15"/>
  <c r="L89" i="15"/>
  <c r="L90" i="15"/>
  <c r="L58" i="15"/>
  <c r="L53" i="15"/>
  <c r="L91" i="15"/>
  <c r="L70" i="15"/>
  <c r="L68" i="15"/>
  <c r="L86" i="15"/>
  <c r="L80" i="15"/>
  <c r="L88" i="15"/>
  <c r="I8" i="15"/>
  <c r="L82" i="15"/>
  <c r="L77" i="15"/>
  <c r="L72" i="15"/>
  <c r="L57" i="15"/>
  <c r="L79" i="15"/>
  <c r="L74" i="15"/>
  <c r="L48" i="15"/>
  <c r="L61" i="15"/>
  <c r="L55" i="15"/>
  <c r="L67" i="15"/>
  <c r="L59" i="15"/>
  <c r="L75" i="15"/>
  <c r="L92" i="15"/>
  <c r="L78" i="15"/>
  <c r="L81" i="15"/>
  <c r="K45" i="15"/>
  <c r="K5" i="15" s="1"/>
  <c r="L71" i="15"/>
  <c r="L85" i="15"/>
  <c r="L54" i="15"/>
  <c r="L83" i="15"/>
  <c r="L69" i="15"/>
  <c r="L60" i="15"/>
  <c r="L56" i="15"/>
  <c r="N11" i="15"/>
  <c r="M12" i="15"/>
  <c r="M18" i="15" s="1"/>
  <c r="M10" i="15"/>
  <c r="L66" i="15"/>
  <c r="L49" i="15"/>
  <c r="L63" i="15"/>
  <c r="M16" i="15" l="1"/>
  <c r="M22" i="15"/>
  <c r="M15" i="15"/>
  <c r="M91" i="15"/>
  <c r="M21" i="15"/>
  <c r="M20" i="15"/>
  <c r="M17" i="15"/>
  <c r="M19" i="15"/>
  <c r="J8" i="15"/>
  <c r="L148" i="15"/>
  <c r="L6" i="15" s="1"/>
  <c r="M62" i="15"/>
  <c r="M55" i="15"/>
  <c r="M59" i="15"/>
  <c r="M71" i="15"/>
  <c r="M64" i="15"/>
  <c r="M61" i="15"/>
  <c r="M92" i="15"/>
  <c r="M53" i="15"/>
  <c r="M82" i="15"/>
  <c r="M65" i="15"/>
  <c r="M60" i="15"/>
  <c r="M69" i="15"/>
  <c r="M83" i="15"/>
  <c r="M86" i="15"/>
  <c r="M54" i="15"/>
  <c r="M74" i="15"/>
  <c r="M58" i="15"/>
  <c r="M63" i="15"/>
  <c r="M89" i="15"/>
  <c r="M67" i="15"/>
  <c r="M66" i="15"/>
  <c r="M68" i="15"/>
  <c r="M90" i="15"/>
  <c r="M81" i="15"/>
  <c r="M49" i="15"/>
  <c r="M51" i="15"/>
  <c r="M88" i="15"/>
  <c r="M77" i="15"/>
  <c r="M80" i="15"/>
  <c r="M79" i="15"/>
  <c r="M50" i="15"/>
  <c r="M73" i="15"/>
  <c r="M52" i="15"/>
  <c r="M70" i="15"/>
  <c r="M75" i="15"/>
  <c r="M78" i="15"/>
  <c r="M57" i="15"/>
  <c r="M85" i="15"/>
  <c r="M87" i="15"/>
  <c r="M48" i="15"/>
  <c r="M72" i="15"/>
  <c r="M84" i="15"/>
  <c r="M56" i="15"/>
  <c r="M76" i="15"/>
  <c r="L45" i="15"/>
  <c r="L5" i="15" s="1"/>
  <c r="N12" i="15"/>
  <c r="N76" i="15" s="1"/>
  <c r="N10" i="15"/>
  <c r="K7" i="15"/>
  <c r="N16" i="15" l="1"/>
  <c r="O16" i="15" s="1"/>
  <c r="P16" i="15" s="1"/>
  <c r="N21" i="15"/>
  <c r="O21" i="15" s="1"/>
  <c r="P21" i="15" s="1"/>
  <c r="N22" i="15"/>
  <c r="O22" i="15" s="1"/>
  <c r="P22" i="15" s="1"/>
  <c r="N15" i="15"/>
  <c r="O15" i="15" s="1"/>
  <c r="P15" i="15" s="1"/>
  <c r="N20" i="15"/>
  <c r="O20" i="15" s="1"/>
  <c r="P20" i="15" s="1"/>
  <c r="N17" i="15"/>
  <c r="O17" i="15" s="1"/>
  <c r="P17" i="15" s="1"/>
  <c r="N19" i="15"/>
  <c r="O19" i="15" s="1"/>
  <c r="P19" i="15" s="1"/>
  <c r="N18" i="15"/>
  <c r="O18" i="15" s="1"/>
  <c r="P18" i="15" s="1"/>
  <c r="K8" i="15"/>
  <c r="M148" i="15"/>
  <c r="M6" i="15" s="1"/>
  <c r="N61" i="15"/>
  <c r="O61" i="15" s="1"/>
  <c r="P61" i="15" s="1"/>
  <c r="M45" i="15"/>
  <c r="M5" i="15" s="1"/>
  <c r="N79" i="15"/>
  <c r="O79" i="15" s="1"/>
  <c r="P79" i="15" s="1"/>
  <c r="N57" i="15"/>
  <c r="O57" i="15" s="1"/>
  <c r="P57" i="15" s="1"/>
  <c r="N91" i="15"/>
  <c r="O91" i="15" s="1"/>
  <c r="P91" i="15" s="1"/>
  <c r="N70" i="15"/>
  <c r="O70" i="15" s="1"/>
  <c r="P70" i="15" s="1"/>
  <c r="N69" i="15"/>
  <c r="O69" i="15" s="1"/>
  <c r="P69" i="15" s="1"/>
  <c r="N55" i="15"/>
  <c r="O55" i="15" s="1"/>
  <c r="P55" i="15" s="1"/>
  <c r="N81" i="15"/>
  <c r="O81" i="15" s="1"/>
  <c r="P81" i="15" s="1"/>
  <c r="N73" i="15"/>
  <c r="O73" i="15" s="1"/>
  <c r="P73" i="15" s="1"/>
  <c r="N52" i="15"/>
  <c r="O52" i="15" s="1"/>
  <c r="P52" i="15" s="1"/>
  <c r="N53" i="15"/>
  <c r="O53" i="15" s="1"/>
  <c r="P53" i="15" s="1"/>
  <c r="N62" i="15"/>
  <c r="O62" i="15" s="1"/>
  <c r="P62" i="15" s="1"/>
  <c r="N66" i="15"/>
  <c r="O66" i="15" s="1"/>
  <c r="P66" i="15" s="1"/>
  <c r="N88" i="15"/>
  <c r="O88" i="15" s="1"/>
  <c r="P88" i="15" s="1"/>
  <c r="N90" i="15"/>
  <c r="O90" i="15" s="1"/>
  <c r="P90" i="15" s="1"/>
  <c r="N51" i="15"/>
  <c r="O51" i="15" s="1"/>
  <c r="P51" i="15" s="1"/>
  <c r="N83" i="15"/>
  <c r="O83" i="15" s="1"/>
  <c r="P83" i="15" s="1"/>
  <c r="N49" i="15"/>
  <c r="O49" i="15" s="1"/>
  <c r="P49" i="15" s="1"/>
  <c r="N84" i="15"/>
  <c r="O84" i="15" s="1"/>
  <c r="P84" i="15" s="1"/>
  <c r="N58" i="15"/>
  <c r="O58" i="15" s="1"/>
  <c r="P58" i="15" s="1"/>
  <c r="N64" i="15"/>
  <c r="O64" i="15" s="1"/>
  <c r="P64" i="15" s="1"/>
  <c r="N71" i="15"/>
  <c r="O71" i="15" s="1"/>
  <c r="P71" i="15" s="1"/>
  <c r="N89" i="15"/>
  <c r="O89" i="15" s="1"/>
  <c r="P89" i="15" s="1"/>
  <c r="N77" i="15"/>
  <c r="O77" i="15" s="1"/>
  <c r="P77" i="15" s="1"/>
  <c r="N87" i="15"/>
  <c r="O87" i="15" s="1"/>
  <c r="P87" i="15" s="1"/>
  <c r="N56" i="15"/>
  <c r="O56" i="15" s="1"/>
  <c r="P56" i="15" s="1"/>
  <c r="N54" i="15"/>
  <c r="O54" i="15" s="1"/>
  <c r="P54" i="15" s="1"/>
  <c r="N74" i="15"/>
  <c r="O74" i="15" s="1"/>
  <c r="P74" i="15" s="1"/>
  <c r="N78" i="15"/>
  <c r="O78" i="15" s="1"/>
  <c r="P78" i="15" s="1"/>
  <c r="N85" i="15"/>
  <c r="O85" i="15" s="1"/>
  <c r="P85" i="15" s="1"/>
  <c r="N65" i="15"/>
  <c r="O65" i="15" s="1"/>
  <c r="P65" i="15" s="1"/>
  <c r="N82" i="15"/>
  <c r="O82" i="15" s="1"/>
  <c r="P82" i="15" s="1"/>
  <c r="N72" i="15"/>
  <c r="O72" i="15" s="1"/>
  <c r="P72" i="15" s="1"/>
  <c r="N68" i="15"/>
  <c r="O68" i="15" s="1"/>
  <c r="P68" i="15" s="1"/>
  <c r="N86" i="15"/>
  <c r="O86" i="15" s="1"/>
  <c r="P86" i="15" s="1"/>
  <c r="N67" i="15"/>
  <c r="O67" i="15" s="1"/>
  <c r="P67" i="15" s="1"/>
  <c r="N60" i="15"/>
  <c r="O60" i="15" s="1"/>
  <c r="P60" i="15" s="1"/>
  <c r="N59" i="15"/>
  <c r="O59" i="15" s="1"/>
  <c r="P59" i="15" s="1"/>
  <c r="N50" i="15"/>
  <c r="O50" i="15" s="1"/>
  <c r="P50" i="15" s="1"/>
  <c r="O76" i="15"/>
  <c r="P76" i="15" s="1"/>
  <c r="N63" i="15"/>
  <c r="O63" i="15" s="1"/>
  <c r="P63" i="15" s="1"/>
  <c r="N92" i="15"/>
  <c r="O92" i="15" s="1"/>
  <c r="P92" i="15" s="1"/>
  <c r="N75" i="15"/>
  <c r="O75" i="15" s="1"/>
  <c r="P75" i="15" s="1"/>
  <c r="L7" i="15"/>
  <c r="N80" i="15"/>
  <c r="O80" i="15" s="1"/>
  <c r="P80" i="15" s="1"/>
  <c r="N48" i="15"/>
  <c r="M7" i="15" l="1"/>
  <c r="L8" i="15"/>
  <c r="N148" i="15"/>
  <c r="N6" i="15" s="1"/>
  <c r="N45" i="15"/>
  <c r="O48" i="15"/>
  <c r="O148" i="15" s="1"/>
  <c r="M8" i="15" l="1"/>
  <c r="N5" i="15"/>
  <c r="O5" i="15" s="1"/>
  <c r="O45" i="15"/>
  <c r="P45" i="15" s="1"/>
  <c r="P48" i="15"/>
  <c r="P148" i="15" s="1"/>
  <c r="O6" i="15"/>
  <c r="P6" i="15" s="1"/>
  <c r="N7" i="15" l="1"/>
  <c r="N8" i="15" s="1"/>
  <c r="P5" i="15"/>
  <c r="O7" i="15" l="1"/>
  <c r="P7" i="15" s="1"/>
  <c r="D54" i="1" l="1"/>
  <c r="B54" i="1"/>
  <c r="C24" i="1" l="1"/>
  <c r="C31" i="1"/>
  <c r="C39" i="1"/>
  <c r="C47" i="1"/>
  <c r="C28" i="1"/>
  <c r="C36" i="1"/>
  <c r="C44" i="1"/>
  <c r="C52" i="1"/>
  <c r="C34" i="1"/>
  <c r="C33" i="1"/>
  <c r="C41" i="1"/>
  <c r="C49" i="1"/>
  <c r="C30" i="1"/>
  <c r="C38" i="1"/>
  <c r="C46" i="1"/>
  <c r="C42" i="1"/>
  <c r="C50" i="1"/>
  <c r="C35" i="1"/>
  <c r="C43" i="1"/>
  <c r="C51" i="1"/>
  <c r="C32" i="1"/>
  <c r="C40" i="1"/>
  <c r="C48" i="1"/>
  <c r="C29" i="1"/>
  <c r="C37" i="1"/>
  <c r="C45" i="1"/>
  <c r="C53" i="1"/>
  <c r="E29" i="1"/>
  <c r="E37" i="1"/>
  <c r="E45" i="1"/>
  <c r="E53" i="1"/>
  <c r="E48" i="1"/>
  <c r="E34" i="1"/>
  <c r="E42" i="1"/>
  <c r="E50" i="1"/>
  <c r="E32" i="1"/>
  <c r="E31" i="1"/>
  <c r="E39" i="1"/>
  <c r="E47" i="1"/>
  <c r="E28" i="1"/>
  <c r="E36" i="1"/>
  <c r="E44" i="1"/>
  <c r="E52" i="1"/>
  <c r="E49" i="1"/>
  <c r="E33" i="1"/>
  <c r="E41" i="1"/>
  <c r="E40" i="1"/>
  <c r="E30" i="1"/>
  <c r="E38" i="1"/>
  <c r="E46" i="1"/>
  <c r="E35" i="1"/>
  <c r="E43" i="1"/>
  <c r="E51" i="1"/>
  <c r="E24" i="1"/>
  <c r="E25" i="1"/>
  <c r="E26" i="1"/>
  <c r="E27" i="1"/>
  <c r="C25" i="1"/>
  <c r="C27" i="1"/>
  <c r="C26" i="1"/>
  <c r="B10" i="1"/>
  <c r="B12" i="1" s="1"/>
  <c r="D10" i="1"/>
  <c r="F54" i="1"/>
  <c r="F10" i="1" l="1"/>
  <c r="D12" i="1"/>
  <c r="F12" i="1" s="1"/>
</calcChain>
</file>

<file path=xl/comments1.xml><?xml version="1.0" encoding="utf-8"?>
<comments xmlns="http://schemas.openxmlformats.org/spreadsheetml/2006/main">
  <authors>
    <author>Vertex42</author>
  </authors>
  <commentList>
    <comment ref="B4" authorId="0" shapeId="0">
      <text>
        <r>
          <rPr>
            <b/>
            <sz val="8"/>
            <color indexed="81"/>
            <rFont val="Tahoma"/>
            <family val="2"/>
          </rPr>
          <t>Starting Balance:</t>
        </r>
        <r>
          <rPr>
            <sz val="8"/>
            <color indexed="81"/>
            <rFont val="Tahoma"/>
            <family val="2"/>
          </rPr>
          <t xml:space="preserve">
The starting balance is the amount you have in your spending accounts minus the balance(s) you owe in your credit accounts. The starting balance gives the Projected End Balance something to start with.
</t>
        </r>
      </text>
    </comment>
    <comment ref="B8" authorId="0" shapeId="0">
      <text>
        <r>
          <rPr>
            <b/>
            <sz val="8"/>
            <color indexed="81"/>
            <rFont val="Tahoma"/>
            <family val="2"/>
          </rPr>
          <t>Projected End Balance:</t>
        </r>
        <r>
          <rPr>
            <sz val="8"/>
            <color indexed="81"/>
            <rFont val="Tahoma"/>
            <family val="2"/>
          </rPr>
          <t xml:space="preserve">
This is calculated by adding the NET to the previous End Balance. You should try to maintain a cushion in your spending accounts. If your Projected End Balance drops close to or below zero, you should adjust your budget and plan a way to stay ahead.</t>
        </r>
      </text>
    </comment>
  </commentList>
</comments>
</file>

<file path=xl/comments2.xml><?xml version="1.0" encoding="utf-8"?>
<comments xmlns="http://schemas.openxmlformats.org/spreadsheetml/2006/main">
  <authors>
    <author>Vertex42</author>
  </authors>
  <commentList>
    <comment ref="C7" authorId="0" shapeId="0">
      <text>
        <r>
          <rPr>
            <b/>
            <sz val="8"/>
            <color indexed="81"/>
            <rFont val="Tahoma"/>
            <family val="2"/>
          </rPr>
          <t>Goals:</t>
        </r>
        <r>
          <rPr>
            <sz val="8"/>
            <color indexed="81"/>
            <rFont val="Tahoma"/>
            <family val="2"/>
          </rPr>
          <t xml:space="preserve">
You can enter an amount here if you want to track a savings goal or indicate the amount you want to have as reserve in a checking account.</t>
        </r>
      </text>
    </comment>
    <comment ref="D7" authorId="0" shapeId="0">
      <text>
        <r>
          <rPr>
            <b/>
            <sz val="8"/>
            <color indexed="81"/>
            <rFont val="Tahoma"/>
            <family val="2"/>
          </rPr>
          <t>Goal % Complete:</t>
        </r>
        <r>
          <rPr>
            <sz val="8"/>
            <color indexed="81"/>
            <rFont val="Tahoma"/>
            <family val="2"/>
          </rPr>
          <t xml:space="preserve">
Tells you how close you are to your goal for each category.</t>
        </r>
      </text>
    </comment>
  </commentList>
</comments>
</file>

<file path=xl/comments3.xml><?xml version="1.0" encoding="utf-8"?>
<comments xmlns="http://schemas.openxmlformats.org/spreadsheetml/2006/main">
  <authors>
    <author>Vertex42</author>
    <author>Vertex42.com Templates</author>
  </authors>
  <commentList>
    <comment ref="A4" authorId="0" shapeId="0">
      <text>
        <r>
          <rPr>
            <sz val="9"/>
            <color indexed="81"/>
            <rFont val="Tahoma"/>
            <family val="2"/>
          </rPr>
          <t>Enter the name for the account. Be accurate and consistent, or the Account Balance and Cleared Balance will be incorrect.</t>
        </r>
      </text>
    </comment>
    <comment ref="B4" authorId="1" shapeId="0">
      <text>
        <r>
          <rPr>
            <sz val="9"/>
            <color indexed="81"/>
            <rFont val="Tahoma"/>
            <family val="2"/>
          </rPr>
          <t>To quickly enter the current date, press CTRL+;</t>
        </r>
      </text>
    </comment>
    <comment ref="C4" authorId="0" shapeId="0">
      <text>
        <r>
          <rPr>
            <sz val="9"/>
            <color indexed="81"/>
            <rFont val="Tahoma"/>
            <family val="2"/>
          </rPr>
          <t>Check number, DEP for "Deposit", TXFR for "Transfer", etc. This column is for your information only. Nothing in the workbook refers to it.</t>
        </r>
      </text>
    </comment>
    <comment ref="F4" authorId="0" shapeId="0">
      <text>
        <r>
          <rPr>
            <sz val="9"/>
            <color indexed="81"/>
            <rFont val="Tahoma"/>
            <family val="2"/>
          </rPr>
          <t>You can use this column to add your own unique tags as needed. Tags would allow you to filter or search for specific expenses that might cross over multiple categories, such as a #CAR1 or #CAR2 tag for tracking expenses associated with a specific vehicle.</t>
        </r>
      </text>
    </comment>
    <comment ref="H4" authorId="1" shapeId="0">
      <text>
        <r>
          <rPr>
            <sz val="9"/>
            <color indexed="81"/>
            <rFont val="Tahoma"/>
            <family val="2"/>
          </rPr>
          <t>This column and the Cleared Balance column are for verifying your transactions with your bank statements. To indicate that a transaction has been cleared, enter any non-blank character in this cell.</t>
        </r>
      </text>
    </comment>
    <comment ref="I4" authorId="0" shapeId="0">
      <text>
        <r>
          <rPr>
            <sz val="9"/>
            <color indexed="81"/>
            <rFont val="Tahoma"/>
            <family val="2"/>
          </rPr>
          <t>Money LEAVING the account.</t>
        </r>
      </text>
    </comment>
    <comment ref="J4" authorId="0" shapeId="0">
      <text>
        <r>
          <rPr>
            <sz val="9"/>
            <color indexed="81"/>
            <rFont val="Tahoma"/>
            <family val="2"/>
          </rPr>
          <t>Money ENTERING the account.</t>
        </r>
      </text>
    </comment>
    <comment ref="K4" authorId="0" shapeId="0">
      <text>
        <r>
          <rPr>
            <sz val="9"/>
            <color indexed="81"/>
            <rFont val="Tahoma"/>
            <family val="2"/>
          </rPr>
          <t xml:space="preserve">Sum of DEPOSIT minus PAYMENT for the specified account
</t>
        </r>
      </text>
    </comment>
    <comment ref="L4" authorId="0" shapeId="0">
      <text>
        <r>
          <rPr>
            <sz val="9"/>
            <color indexed="81"/>
            <rFont val="Tahoma"/>
            <family val="2"/>
          </rPr>
          <t>Cleared balance for the specified account (where the Clr column is not blank).</t>
        </r>
      </text>
    </comment>
    <comment ref="M4" authorId="0" shapeId="0">
      <text>
        <r>
          <rPr>
            <b/>
            <sz val="9"/>
            <color indexed="81"/>
            <rFont val="Tahoma"/>
            <family val="2"/>
          </rPr>
          <t>Overall Balance</t>
        </r>
        <r>
          <rPr>
            <sz val="9"/>
            <color indexed="81"/>
            <rFont val="Tahoma"/>
            <family val="2"/>
          </rPr>
          <t>: Sum of DEPOSIT minus PAYMENT for ALL transactions.</t>
        </r>
      </text>
    </comment>
  </commentList>
</comments>
</file>

<file path=xl/comments4.xml><?xml version="1.0" encoding="utf-8"?>
<comments xmlns="http://schemas.openxmlformats.org/spreadsheetml/2006/main">
  <authors>
    <author>Vertex42</author>
  </authors>
  <commentList>
    <comment ref="A4" authorId="0" shapeId="0">
      <text>
        <r>
          <rPr>
            <sz val="9"/>
            <color indexed="81"/>
            <rFont val="Tahoma"/>
            <family val="2"/>
          </rPr>
          <t>Enter the date of the first day of the month corresponding to the first month in the Budget worksheet.</t>
        </r>
      </text>
    </comment>
    <comment ref="A5" authorId="0" shapeId="0">
      <text>
        <r>
          <rPr>
            <sz val="8"/>
            <color indexed="81"/>
            <rFont val="Tahoma"/>
            <family val="2"/>
          </rPr>
          <t>Month 1 would be the first month in the Budget worksheet.</t>
        </r>
      </text>
    </comment>
  </commentList>
</comments>
</file>

<file path=xl/comments5.xml><?xml version="1.0" encoding="utf-8"?>
<comments xmlns="http://schemas.openxmlformats.org/spreadsheetml/2006/main">
  <authors>
    <author>Vertex42</author>
  </authors>
  <commentList>
    <comment ref="B4" authorId="0" shapeId="0">
      <text>
        <r>
          <rPr>
            <b/>
            <sz val="9"/>
            <color indexed="81"/>
            <rFont val="Tahoma"/>
            <family val="2"/>
          </rPr>
          <t>Starting Balance:</t>
        </r>
        <r>
          <rPr>
            <sz val="9"/>
            <color indexed="81"/>
            <rFont val="Tahoma"/>
            <family val="2"/>
          </rPr>
          <t xml:space="preserve">
To help track your cash flow, you can enter a starting balance that represents the total you have in your spending accounts minus the amounts you owe in your credit accounts at the start of the year.
</t>
        </r>
      </text>
    </comment>
    <comment ref="B8" authorId="0" shapeId="0">
      <text>
        <r>
          <rPr>
            <b/>
            <sz val="9"/>
            <color indexed="81"/>
            <rFont val="Tahoma"/>
            <family val="2"/>
          </rPr>
          <t>End Balance:</t>
        </r>
        <r>
          <rPr>
            <sz val="9"/>
            <color indexed="81"/>
            <rFont val="Tahoma"/>
            <family val="2"/>
          </rPr>
          <t xml:space="preserve">
This is calculated by adding the NET (Income - Expenses) to the previous End Balance.</t>
        </r>
      </text>
    </comment>
  </commentList>
</comments>
</file>

<file path=xl/comments6.xml><?xml version="1.0" encoding="utf-8"?>
<comments xmlns="http://schemas.openxmlformats.org/spreadsheetml/2006/main">
  <authors>
    <author>Vertex42</author>
  </authors>
  <commentList>
    <comment ref="A4" authorId="0" shapeId="0">
      <text>
        <r>
          <rPr>
            <sz val="9"/>
            <color indexed="81"/>
            <rFont val="Tahoma"/>
            <family val="2"/>
          </rPr>
          <t>Enter the date of the first day of the week that you want to show in the report.</t>
        </r>
      </text>
    </comment>
  </commentList>
</comments>
</file>

<file path=xl/comments7.xml><?xml version="1.0" encoding="utf-8"?>
<comments xmlns="http://schemas.openxmlformats.org/spreadsheetml/2006/main">
  <authors>
    <author>Vertex42.com Templates</author>
    <author>Vertex42</author>
  </authors>
  <commentList>
    <comment ref="F4" authorId="0" shapeId="0">
      <text>
        <r>
          <rPr>
            <b/>
            <sz val="9"/>
            <color indexed="81"/>
            <rFont val="Tahoma"/>
            <family val="2"/>
          </rPr>
          <t>Location of Funds:</t>
        </r>
        <r>
          <rPr>
            <sz val="9"/>
            <color indexed="81"/>
            <rFont val="Tahoma"/>
            <family val="2"/>
          </rPr>
          <t xml:space="preserve">
Use this field to remember where the real money for the fund is held. For example, you might keep vacation and fun money within your checking account. You might keep longer-term funds like car replacement and college inside a savings account.</t>
        </r>
      </text>
    </comment>
    <comment ref="G4" authorId="1" shapeId="0">
      <text>
        <r>
          <rPr>
            <b/>
            <sz val="9"/>
            <color indexed="81"/>
            <rFont val="Tahoma"/>
            <family val="2"/>
          </rPr>
          <t>Savings Goal:</t>
        </r>
        <r>
          <rPr>
            <sz val="9"/>
            <color indexed="81"/>
            <rFont val="Tahoma"/>
            <family val="2"/>
          </rPr>
          <t xml:space="preserve">
You can enter an amount here if you want to track a savings goal.</t>
        </r>
      </text>
    </comment>
    <comment ref="H4" authorId="1" shapeId="0">
      <text>
        <r>
          <rPr>
            <b/>
            <sz val="8"/>
            <color indexed="81"/>
            <rFont val="Tahoma"/>
            <family val="2"/>
          </rPr>
          <t>Goal % Complete:</t>
        </r>
        <r>
          <rPr>
            <sz val="8"/>
            <color indexed="81"/>
            <rFont val="Tahoma"/>
            <family val="2"/>
          </rPr>
          <t xml:space="preserve">
Tells you how close you are to your goal for each category.</t>
        </r>
      </text>
    </comment>
    <comment ref="C18" authorId="1" shapeId="0">
      <text>
        <r>
          <rPr>
            <b/>
            <sz val="9"/>
            <color indexed="81"/>
            <rFont val="Tahoma"/>
            <family val="2"/>
          </rPr>
          <t>Num (optional):</t>
        </r>
        <r>
          <rPr>
            <sz val="9"/>
            <color indexed="81"/>
            <rFont val="Tahoma"/>
            <family val="2"/>
          </rPr>
          <t xml:space="preserve">
Check number, DEP for "Deposit", TXFR for "Transfer", etc. This column is just for including extra information about the transaction.</t>
        </r>
      </text>
    </comment>
    <comment ref="H18" authorId="1" shapeId="0">
      <text>
        <r>
          <rPr>
            <b/>
            <sz val="9"/>
            <color indexed="81"/>
            <rFont val="Tahoma"/>
            <family val="2"/>
          </rPr>
          <t>Fund Balance:</t>
        </r>
        <r>
          <rPr>
            <sz val="9"/>
            <color indexed="81"/>
            <rFont val="Tahoma"/>
            <family val="2"/>
          </rPr>
          <t xml:space="preserve">
This column provides a running total for the fund listed in column A. It is not based on date.</t>
        </r>
      </text>
    </comment>
    <comment ref="I18" authorId="1" shapeId="0">
      <text>
        <r>
          <rPr>
            <b/>
            <sz val="9"/>
            <color indexed="81"/>
            <rFont val="Tahoma"/>
            <family val="2"/>
          </rPr>
          <t>Total Balance:</t>
        </r>
        <r>
          <rPr>
            <sz val="9"/>
            <color indexed="81"/>
            <rFont val="Tahoma"/>
            <family val="2"/>
          </rPr>
          <t xml:space="preserve">
This column provides a running total for the entire register (sum of deposits minus sum of payments). It is not based on date.</t>
        </r>
      </text>
    </comment>
  </commentList>
</comments>
</file>

<file path=xl/sharedStrings.xml><?xml version="1.0" encoding="utf-8"?>
<sst xmlns="http://schemas.openxmlformats.org/spreadsheetml/2006/main" count="344" uniqueCount="200">
  <si>
    <t>HELP</t>
  </si>
  <si>
    <t>Actual</t>
  </si>
  <si>
    <t>INCOME</t>
  </si>
  <si>
    <t>Total Income</t>
  </si>
  <si>
    <t>Total Expenses</t>
  </si>
  <si>
    <t>NET</t>
  </si>
  <si>
    <t>Interest Income</t>
  </si>
  <si>
    <t>Dividends</t>
  </si>
  <si>
    <t>Clothing</t>
  </si>
  <si>
    <t>Groceries</t>
  </si>
  <si>
    <t>Gifts Received</t>
  </si>
  <si>
    <t>Wages &amp; Tips</t>
  </si>
  <si>
    <t>Fuel</t>
  </si>
  <si>
    <t>Personal Supplies</t>
  </si>
  <si>
    <t>Emergency Fund</t>
  </si>
  <si>
    <t>Difference</t>
  </si>
  <si>
    <t>[42]</t>
  </si>
  <si>
    <t>Budget</t>
  </si>
  <si>
    <t>Refunds/Reimbursements</t>
  </si>
  <si>
    <t>Date</t>
  </si>
  <si>
    <t>Num</t>
  </si>
  <si>
    <t>Category</t>
  </si>
  <si>
    <t>R</t>
  </si>
  <si>
    <t>DEP</t>
  </si>
  <si>
    <t>Direct Deposit from Employer</t>
  </si>
  <si>
    <t>Car Payment</t>
  </si>
  <si>
    <t>Joe's Food Mart</t>
  </si>
  <si>
    <t>TXFR</t>
  </si>
  <si>
    <t>Starting Balance</t>
  </si>
  <si>
    <t>Total</t>
  </si>
  <si>
    <t>NET (Income - Expenses)</t>
  </si>
  <si>
    <t>Projected End Balance</t>
  </si>
  <si>
    <t>Average</t>
  </si>
  <si>
    <t>Month:</t>
  </si>
  <si>
    <t>Account</t>
  </si>
  <si>
    <t>Checking</t>
  </si>
  <si>
    <t>Savings</t>
  </si>
  <si>
    <t>[Transfer]</t>
  </si>
  <si>
    <t>BALANCE</t>
  </si>
  <si>
    <t>Begin:</t>
  </si>
  <si>
    <t>End:</t>
  </si>
  <si>
    <t>c</t>
  </si>
  <si>
    <t>Account Balance</t>
  </si>
  <si>
    <t>[From Checking]</t>
  </si>
  <si>
    <t>[To Savings]</t>
  </si>
  <si>
    <t>Cleared Balance</t>
  </si>
  <si>
    <t>Financial Aid</t>
  </si>
  <si>
    <t>Rental Income</t>
  </si>
  <si>
    <t>Retirement Fund</t>
  </si>
  <si>
    <t>Taxes</t>
  </si>
  <si>
    <t>Health Insurance</t>
  </si>
  <si>
    <t>Life Insurance</t>
  </si>
  <si>
    <t>Education</t>
  </si>
  <si>
    <t>Target</t>
  </si>
  <si>
    <t>Split</t>
  </si>
  <si>
    <t>PAYMENT</t>
  </si>
  <si>
    <t>DEPOSIT</t>
  </si>
  <si>
    <t>Payee</t>
  </si>
  <si>
    <t>Memo</t>
  </si>
  <si>
    <t>BUDGET SUMMARY</t>
  </si>
  <si>
    <t>Year Begins:</t>
  </si>
  <si>
    <t>By Vertex42.com</t>
  </si>
  <si>
    <t>Do not submit copies or modifications of this template to any website or online template gallery.</t>
  </si>
  <si>
    <t>Please review the following license agreement to learn how you may or may not use this template. Thank you.</t>
  </si>
  <si>
    <t>Money Management Template</t>
  </si>
  <si>
    <t>Instructions</t>
  </si>
  <si>
    <t>Year-To-Date:</t>
  </si>
  <si>
    <t>No</t>
  </si>
  <si>
    <t>Date Begin</t>
  </si>
  <si>
    <t>Date End</t>
  </si>
  <si>
    <t>◄ Update the Starting Balance</t>
  </si>
  <si>
    <t>This worksheet creates an income and expense</t>
  </si>
  <si>
    <t>End Balance</t>
  </si>
  <si>
    <t>Tag</t>
  </si>
  <si>
    <t>Goal</t>
  </si>
  <si>
    <t>%</t>
  </si>
  <si>
    <t>Cleared</t>
  </si>
  <si>
    <t>Balance</t>
  </si>
  <si>
    <t>Total:</t>
  </si>
  <si>
    <t>https://www.vertex42.com/ExcelTemplates/money-management-template.html</t>
  </si>
  <si>
    <t>Insert more rows above this one and then copy formulas down.</t>
  </si>
  <si>
    <t>Fund</t>
  </si>
  <si>
    <t>Car Fund</t>
  </si>
  <si>
    <t>Vacation</t>
  </si>
  <si>
    <t>College</t>
  </si>
  <si>
    <t>Tax Fund</t>
  </si>
  <si>
    <t>Fun Fund</t>
  </si>
  <si>
    <t>Total Balance:</t>
  </si>
  <si>
    <t>Description</t>
  </si>
  <si>
    <t>Payment</t>
  </si>
  <si>
    <t>Deposit</t>
  </si>
  <si>
    <t>Fund Balance</t>
  </si>
  <si>
    <t>Total BALANCE</t>
  </si>
  <si>
    <t>To get started, clear the sample data in columns A-J</t>
  </si>
  <si>
    <t>◄ Clear the sample data in columns A-G</t>
  </si>
  <si>
    <t>Location</t>
  </si>
  <si>
    <t>ACCOUNTS</t>
  </si>
  <si>
    <t>[Allocation]</t>
  </si>
  <si>
    <t>ABC Insurance</t>
  </si>
  <si>
    <t>Do not delete this worksheet</t>
  </si>
  <si>
    <t>This spreadsheet, including all worksheets and associated content is a copyrighted work under the United States and other copyright laws.</t>
  </si>
  <si>
    <t>Charity</t>
  </si>
  <si>
    <t>Other Savings</t>
  </si>
  <si>
    <t>Mortgage / Rent</t>
  </si>
  <si>
    <t>Home Insurance</t>
  </si>
  <si>
    <t>Home Supplies</t>
  </si>
  <si>
    <t>Furniture / Appliances</t>
  </si>
  <si>
    <t>Debt</t>
  </si>
  <si>
    <t>Interest Expense</t>
  </si>
  <si>
    <t>Util. Electricity</t>
  </si>
  <si>
    <t>Util. Water</t>
  </si>
  <si>
    <t>Util. Gas</t>
  </si>
  <si>
    <t>Util. Phone(s)</t>
  </si>
  <si>
    <t>Util. TV / Internet</t>
  </si>
  <si>
    <t>Dining</t>
  </si>
  <si>
    <t>Fun / Entertainment</t>
  </si>
  <si>
    <t>Car Repair / Licenses</t>
  </si>
  <si>
    <t>Car Insurance</t>
  </si>
  <si>
    <t>Car Replacement Fund</t>
  </si>
  <si>
    <t>Cleaning</t>
  </si>
  <si>
    <t>Doctor / Dentist</t>
  </si>
  <si>
    <t>Medicine</t>
  </si>
  <si>
    <t>Child Care</t>
  </si>
  <si>
    <t>Alimony</t>
  </si>
  <si>
    <t>Subscriptions/Dues</t>
  </si>
  <si>
    <t>Gifts Given</t>
  </si>
  <si>
    <t>Miscellaneous</t>
  </si>
  <si>
    <t>Discretionary</t>
  </si>
  <si>
    <t>Other_1</t>
  </si>
  <si>
    <t>Other_2</t>
  </si>
  <si>
    <t>Other_3</t>
  </si>
  <si>
    <t>Other_4</t>
  </si>
  <si>
    <t>Other_5</t>
  </si>
  <si>
    <t>Other Income</t>
  </si>
  <si>
    <t>EXPENSES</t>
  </si>
  <si>
    <t>NON-BUDGET CATEGORIES</t>
  </si>
  <si>
    <t>INCOME CATEGORIES</t>
  </si>
  <si>
    <t>EXPENSE CATEGORIES</t>
  </si>
  <si>
    <t>[Beginning Balance]</t>
  </si>
  <si>
    <t>[Carryover Balance]</t>
  </si>
  <si>
    <t>x</t>
  </si>
  <si>
    <t>Clr</t>
  </si>
  <si>
    <t>License Agreement</t>
  </si>
  <si>
    <t>[ Balance as of 1/1/18 ]</t>
  </si>
  <si>
    <t>You can track any number of real or virtual accounts. These accounts will show up in the</t>
  </si>
  <si>
    <t>Accounts column in the Transactions worksheet.</t>
  </si>
  <si>
    <r>
      <rPr>
        <b/>
        <sz val="10"/>
        <color theme="3"/>
        <rFont val="Arial"/>
        <family val="2"/>
        <scheme val="minor"/>
      </rPr>
      <t>TIP:</t>
    </r>
    <r>
      <rPr>
        <sz val="10"/>
        <color theme="3"/>
        <rFont val="Arial"/>
        <family val="2"/>
        <scheme val="minor"/>
      </rPr>
      <t xml:space="preserve"> If you start each account name with a different letter, Excel's </t>
    </r>
    <r>
      <rPr>
        <b/>
        <sz val="10"/>
        <color theme="3"/>
        <rFont val="Arial"/>
        <family val="2"/>
        <scheme val="minor"/>
      </rPr>
      <t>autocomplete</t>
    </r>
  </si>
  <si>
    <t>feature will make entering the account much faster for you in the Transactions worksheet.</t>
  </si>
  <si>
    <t>◄ To add accounts, insert new rows above this one and copy formulas down.</t>
  </si>
  <si>
    <r>
      <t xml:space="preserve"> See the </t>
    </r>
    <r>
      <rPr>
        <b/>
        <sz val="10"/>
        <color theme="4"/>
        <rFont val="Arial"/>
        <family val="2"/>
        <scheme val="minor"/>
      </rPr>
      <t>Help worksheet</t>
    </r>
    <r>
      <rPr>
        <sz val="10"/>
        <color theme="4"/>
        <rFont val="Arial"/>
        <family val="2"/>
        <scheme val="minor"/>
      </rPr>
      <t xml:space="preserve"> for instructions.</t>
    </r>
  </si>
  <si>
    <t xml:space="preserve">of the month corresponding to the first month in the </t>
  </si>
  <si>
    <t xml:space="preserve">Budget worksheet. If your financial year starts in July, </t>
  </si>
  <si>
    <t>to see the Year-To-Date Budget Report.</t>
  </si>
  <si>
    <r>
      <t xml:space="preserve"> See the </t>
    </r>
    <r>
      <rPr>
        <b/>
        <sz val="10"/>
        <color theme="4"/>
        <rFont val="Arial"/>
        <family val="2"/>
        <scheme val="minor"/>
      </rPr>
      <t>Help worksheet</t>
    </r>
    <r>
      <rPr>
        <sz val="10"/>
        <color theme="4"/>
        <rFont val="Arial"/>
        <family val="2"/>
        <scheme val="minor"/>
      </rPr>
      <t xml:space="preserve"> for more instructions.</t>
    </r>
  </si>
  <si>
    <t>you would enter 7/1/2018.</t>
  </si>
  <si>
    <t>specific month. If your financial year starts in July, month 2</t>
  </si>
  <si>
    <t>would be August.</t>
  </si>
  <si>
    <r>
      <t xml:space="preserve">◄ Insert new rows </t>
    </r>
    <r>
      <rPr>
        <i/>
        <sz val="10"/>
        <color theme="4"/>
        <rFont val="Arial"/>
        <family val="2"/>
        <scheme val="minor"/>
      </rPr>
      <t>above</t>
    </r>
    <r>
      <rPr>
        <sz val="10"/>
        <color theme="4"/>
        <rFont val="Arial"/>
        <family val="2"/>
        <scheme val="minor"/>
      </rPr>
      <t xml:space="preserve"> this one, and copy formulas down.</t>
    </r>
  </si>
  <si>
    <t xml:space="preserve">by Vertex42 and gives you a way to track the balance of </t>
  </si>
  <si>
    <t xml:space="preserve">various savings and expense funds as though you had </t>
  </si>
  <si>
    <r>
      <rPr>
        <b/>
        <u/>
        <sz val="10"/>
        <color indexed="12"/>
        <rFont val="Arial"/>
        <family val="2"/>
        <scheme val="minor"/>
      </rPr>
      <t xml:space="preserve">Learn more: </t>
    </r>
    <r>
      <rPr>
        <u/>
        <sz val="10"/>
        <color indexed="12"/>
        <rFont val="Arial"/>
        <family val="2"/>
        <scheme val="minor"/>
      </rPr>
      <t>Account Register Template &gt;</t>
    </r>
  </si>
  <si>
    <t>Edit the list of Funds and set Goals</t>
  </si>
  <si>
    <r>
      <rPr>
        <b/>
        <sz val="10"/>
        <color theme="4"/>
        <rFont val="Arial"/>
        <family val="2"/>
        <scheme val="minor"/>
      </rPr>
      <t xml:space="preserve">1. </t>
    </r>
    <r>
      <rPr>
        <sz val="10"/>
        <color theme="4"/>
        <rFont val="Arial"/>
        <family val="2"/>
        <scheme val="minor"/>
      </rPr>
      <t xml:space="preserve">In the </t>
    </r>
    <r>
      <rPr>
        <b/>
        <sz val="10"/>
        <color theme="4"/>
        <rFont val="Arial"/>
        <family val="2"/>
        <scheme val="minor"/>
      </rPr>
      <t>Year Begins</t>
    </r>
    <r>
      <rPr>
        <sz val="10"/>
        <color theme="4"/>
        <rFont val="Arial"/>
        <family val="2"/>
        <scheme val="minor"/>
      </rPr>
      <t xml:space="preserve"> field, enter the date of the first day </t>
    </r>
  </si>
  <si>
    <r>
      <rPr>
        <b/>
        <sz val="10"/>
        <color theme="4"/>
        <rFont val="Arial"/>
        <family val="2"/>
        <scheme val="minor"/>
      </rPr>
      <t xml:space="preserve">2. </t>
    </r>
    <r>
      <rPr>
        <sz val="10"/>
        <color theme="4"/>
        <rFont val="Arial"/>
        <family val="2"/>
        <scheme val="minor"/>
      </rPr>
      <t xml:space="preserve">Use the </t>
    </r>
    <r>
      <rPr>
        <b/>
        <sz val="10"/>
        <color theme="4"/>
        <rFont val="Arial"/>
        <family val="2"/>
        <scheme val="minor"/>
      </rPr>
      <t>Month</t>
    </r>
    <r>
      <rPr>
        <sz val="10"/>
        <color theme="4"/>
        <rFont val="Arial"/>
        <family val="2"/>
        <scheme val="minor"/>
      </rPr>
      <t xml:space="preserve"> field to display the budget report for a </t>
    </r>
  </si>
  <si>
    <r>
      <rPr>
        <b/>
        <sz val="10"/>
        <color theme="4"/>
        <rFont val="Arial"/>
        <family val="2"/>
        <scheme val="minor"/>
      </rPr>
      <t xml:space="preserve">3. </t>
    </r>
    <r>
      <rPr>
        <sz val="10"/>
        <color theme="4"/>
        <rFont val="Arial"/>
        <family val="2"/>
        <scheme val="minor"/>
      </rPr>
      <t xml:space="preserve">Select "Yes" from the </t>
    </r>
    <r>
      <rPr>
        <b/>
        <sz val="10"/>
        <color theme="4"/>
        <rFont val="Arial"/>
        <family val="2"/>
        <scheme val="minor"/>
      </rPr>
      <t>Year-To-Date</t>
    </r>
    <r>
      <rPr>
        <sz val="10"/>
        <color theme="4"/>
        <rFont val="Arial"/>
        <family val="2"/>
        <scheme val="minor"/>
      </rPr>
      <t xml:space="preserve"> drop-down box </t>
    </r>
  </si>
  <si>
    <t>This worksheet creates a report using the data from</t>
  </si>
  <si>
    <r>
      <t xml:space="preserve">This worksheet is based on the </t>
    </r>
    <r>
      <rPr>
        <b/>
        <sz val="10"/>
        <color theme="4"/>
        <rFont val="Arial"/>
        <family val="2"/>
        <scheme val="minor"/>
      </rPr>
      <t xml:space="preserve">Account Register Template </t>
    </r>
  </si>
  <si>
    <r>
      <t xml:space="preserve">report from the data in the </t>
    </r>
    <r>
      <rPr>
        <b/>
        <i/>
        <sz val="10"/>
        <color theme="1" tint="0.34998626667073579"/>
        <rFont val="Arial"/>
        <family val="2"/>
        <scheme val="minor"/>
      </rPr>
      <t xml:space="preserve">Transactions </t>
    </r>
    <r>
      <rPr>
        <i/>
        <sz val="10"/>
        <color theme="1" tint="0.34998626667073579"/>
        <rFont val="Arial"/>
        <family val="2"/>
        <scheme val="minor"/>
      </rPr>
      <t>worksheet.</t>
    </r>
  </si>
  <si>
    <t xml:space="preserve">Start Year </t>
  </si>
  <si>
    <t xml:space="preserve">Start Month </t>
  </si>
  <si>
    <t>◄ Update the starting Year and Month</t>
  </si>
  <si>
    <r>
      <t xml:space="preserve">the </t>
    </r>
    <r>
      <rPr>
        <b/>
        <i/>
        <sz val="10"/>
        <color theme="1" tint="0.34998626667073579"/>
        <rFont val="Arial"/>
        <family val="2"/>
        <scheme val="minor"/>
      </rPr>
      <t>Budget</t>
    </r>
    <r>
      <rPr>
        <i/>
        <sz val="10"/>
        <color theme="1" tint="0.34998626667073579"/>
        <rFont val="Arial"/>
        <family val="2"/>
        <scheme val="minor"/>
      </rPr>
      <t xml:space="preserve"> and </t>
    </r>
    <r>
      <rPr>
        <b/>
        <i/>
        <sz val="10"/>
        <color theme="1" tint="0.34998626667073579"/>
        <rFont val="Arial"/>
        <family val="2"/>
        <scheme val="minor"/>
      </rPr>
      <t xml:space="preserve">Transactions </t>
    </r>
    <r>
      <rPr>
        <i/>
        <sz val="10"/>
        <color theme="1" tint="0.34998626667073579"/>
        <rFont val="Arial"/>
        <family val="2"/>
        <scheme val="minor"/>
      </rPr>
      <t>worksheet.</t>
    </r>
  </si>
  <si>
    <t xml:space="preserve"> YEARLY BUDGET</t>
  </si>
  <si>
    <t>CrCard1</t>
  </si>
  <si>
    <t>CrCard2</t>
  </si>
  <si>
    <t xml:space="preserve"> YEARLY INCOME &amp; EXPENSE REPORT</t>
  </si>
  <si>
    <t xml:space="preserve"> TRANSACTIONS</t>
  </si>
  <si>
    <t xml:space="preserve"> ACCOUNT LIST</t>
  </si>
  <si>
    <t xml:space="preserve"> SAVINGS GOALS</t>
  </si>
  <si>
    <t>© 2010-2019 Vertex42 LLC</t>
  </si>
  <si>
    <t>https://www.vertex42.com/licensing/EULA_personaluse.html</t>
  </si>
  <si>
    <t>Note: This worksheet is completely separate from the other worksheets.</t>
  </si>
  <si>
    <t>actual accounts for each of your different goals.</t>
  </si>
  <si>
    <t>Week Begins</t>
  </si>
  <si>
    <t>WEEKLY BUDGET REPORT</t>
  </si>
  <si>
    <t>Weekly or BiWeekly</t>
  </si>
  <si>
    <t>Weekly</t>
  </si>
  <si>
    <t>This worksheet lets you define a weekly budget and</t>
  </si>
  <si>
    <t>compares your Budget and Actual based on the Begin</t>
  </si>
  <si>
    <t>and End dates shown in the header.</t>
  </si>
  <si>
    <r>
      <rPr>
        <b/>
        <sz val="10"/>
        <color theme="4"/>
        <rFont val="Arial"/>
        <family val="2"/>
        <scheme val="minor"/>
      </rPr>
      <t>1. Define a Weekly Budget</t>
    </r>
    <r>
      <rPr>
        <sz val="10"/>
        <color theme="4"/>
        <rFont val="Arial"/>
        <family val="2"/>
        <scheme val="minor"/>
      </rPr>
      <t xml:space="preserve"> by entering your budget </t>
    </r>
  </si>
  <si>
    <t xml:space="preserve">amounts in column B. You can define either a weekly </t>
  </si>
  <si>
    <t>budget OR a biweekly budget.</t>
  </si>
  <si>
    <t>to your actual income and expenses a specific date range.</t>
  </si>
  <si>
    <r>
      <rPr>
        <b/>
        <sz val="10"/>
        <color theme="4"/>
        <rFont val="Arial"/>
        <family val="2"/>
        <scheme val="minor"/>
      </rPr>
      <t xml:space="preserve">2. </t>
    </r>
    <r>
      <rPr>
        <sz val="10"/>
        <color theme="4"/>
        <rFont val="Arial"/>
        <family val="2"/>
        <scheme val="minor"/>
      </rPr>
      <t xml:space="preserve">Update the </t>
    </r>
    <r>
      <rPr>
        <b/>
        <sz val="10"/>
        <color theme="4"/>
        <rFont val="Arial"/>
        <family val="2"/>
        <scheme val="minor"/>
      </rPr>
      <t>Week Begins</t>
    </r>
    <r>
      <rPr>
        <sz val="10"/>
        <color theme="4"/>
        <rFont val="Arial"/>
        <family val="2"/>
        <scheme val="minor"/>
      </rPr>
      <t xml:space="preserve"> value to compare your budget</t>
    </r>
  </si>
  <si>
    <r>
      <rPr>
        <b/>
        <sz val="10"/>
        <color theme="4"/>
        <rFont val="Arial"/>
        <family val="2"/>
        <scheme val="minor"/>
      </rPr>
      <t>Note:</t>
    </r>
    <r>
      <rPr>
        <sz val="10"/>
        <color theme="4"/>
        <rFont val="Arial"/>
        <family val="2"/>
        <scheme val="minor"/>
      </rPr>
      <t xml:space="preserve"> The "Weekly or BiWeekly" option only changes the</t>
    </r>
  </si>
  <si>
    <t>Begin and End dates in the header, and therefore affects</t>
  </si>
  <si>
    <t>only the amounts in the Actual column. If you define your</t>
  </si>
  <si>
    <t>Budget amounts based on Weekly, changing to BiWeekly</t>
  </si>
  <si>
    <t>won't automatically change your Budget amounts.</t>
  </si>
</sst>
</file>

<file path=xl/styles.xml><?xml version="1.0" encoding="utf-8"?>
<styleSheet xmlns="http://schemas.openxmlformats.org/spreadsheetml/2006/main" xmlns:mc="http://schemas.openxmlformats.org/markup-compatibility/2006" xmlns:x14ac="http://schemas.microsoft.com/office/spreadsheetml/2009/9/ac" mc:Ignorable="x14ac">
  <numFmts count="9">
    <numFmt numFmtId="176" formatCode="_(&quot;$&quot;* #,##0.00_);_(&quot;$&quot;* \(#,##0.00\);_(&quot;$&quot;* &quot;-&quot;??_);_(@_)"/>
    <numFmt numFmtId="177" formatCode="_(* #,##0.00_);_(* \(#,##0.00\);_(* &quot;-&quot;??_);_(@_)"/>
    <numFmt numFmtId="178" formatCode="m/d/yy;@"/>
    <numFmt numFmtId="179" formatCode="m/dd/yy;@"/>
    <numFmt numFmtId="180" formatCode="0.0%"/>
    <numFmt numFmtId="181" formatCode="[$-409]mmm;@"/>
    <numFmt numFmtId="182" formatCode="[$-409]d\-mmm;@"/>
    <numFmt numFmtId="183" formatCode="#,##0;\-#,##0;&quot; - &quot;;@"/>
    <numFmt numFmtId="184" formatCode="0.0%;[Red]\-0.0%;&quot; - &quot;"/>
  </numFmts>
  <fonts count="63" x14ac:knownFonts="1">
    <font>
      <sz val="10"/>
      <name val="Trebuchet MS"/>
      <family val="2"/>
    </font>
    <font>
      <sz val="11"/>
      <color theme="1"/>
      <name val="Arial"/>
      <family val="2"/>
      <scheme val="minor"/>
    </font>
    <font>
      <sz val="11"/>
      <color theme="1"/>
      <name val="Arial"/>
      <family val="2"/>
      <scheme val="minor"/>
    </font>
    <font>
      <sz val="10"/>
      <name val="Arial"/>
      <family val="2"/>
    </font>
    <font>
      <u/>
      <sz val="10"/>
      <color indexed="12"/>
      <name val="Arial"/>
      <family val="2"/>
    </font>
    <font>
      <sz val="8"/>
      <name val="Trebuchet MS"/>
      <family val="2"/>
    </font>
    <font>
      <sz val="8"/>
      <color indexed="81"/>
      <name val="Tahoma"/>
      <family val="2"/>
    </font>
    <font>
      <b/>
      <sz val="8"/>
      <color indexed="81"/>
      <name val="Tahoma"/>
      <family val="2"/>
    </font>
    <font>
      <sz val="8"/>
      <name val="Arial"/>
      <family val="2"/>
    </font>
    <font>
      <sz val="12"/>
      <name val="Arial"/>
      <family val="2"/>
    </font>
    <font>
      <b/>
      <sz val="12"/>
      <name val="Arial"/>
      <family val="2"/>
    </font>
    <font>
      <u/>
      <sz val="12"/>
      <color indexed="12"/>
      <name val="Arial"/>
      <family val="2"/>
    </font>
    <font>
      <b/>
      <sz val="12"/>
      <color theme="1"/>
      <name val="Arial"/>
      <family val="2"/>
    </font>
    <font>
      <b/>
      <sz val="11"/>
      <color theme="4"/>
      <name val="Arial"/>
      <family val="2"/>
    </font>
    <font>
      <b/>
      <sz val="11"/>
      <color theme="1"/>
      <name val="Arial"/>
      <family val="2"/>
      <scheme val="minor"/>
    </font>
    <font>
      <sz val="10"/>
      <name val="Arial"/>
      <family val="2"/>
      <scheme val="minor"/>
    </font>
    <font>
      <sz val="9"/>
      <color theme="1"/>
      <name val="Arial"/>
      <family val="2"/>
      <scheme val="minor"/>
    </font>
    <font>
      <sz val="10"/>
      <color theme="3"/>
      <name val="Arial"/>
      <family val="2"/>
      <scheme val="minor"/>
    </font>
    <font>
      <sz val="10"/>
      <color theme="1"/>
      <name val="Arial"/>
      <family val="2"/>
      <scheme val="minor"/>
    </font>
    <font>
      <b/>
      <sz val="10"/>
      <name val="Arial"/>
      <family val="2"/>
      <scheme val="minor"/>
    </font>
    <font>
      <b/>
      <sz val="11"/>
      <color theme="4" tint="-0.249977111117893"/>
      <name val="Arial"/>
      <family val="2"/>
      <scheme val="minor"/>
    </font>
    <font>
      <b/>
      <sz val="9"/>
      <color theme="4" tint="-0.249977111117893"/>
      <name val="Arial"/>
      <family val="2"/>
      <scheme val="minor"/>
    </font>
    <font>
      <i/>
      <sz val="8"/>
      <name val="Arial"/>
      <family val="2"/>
      <scheme val="minor"/>
    </font>
    <font>
      <sz val="8"/>
      <name val="Arial"/>
      <family val="2"/>
      <scheme val="minor"/>
    </font>
    <font>
      <sz val="12"/>
      <name val="Arial"/>
      <family val="2"/>
      <scheme val="minor"/>
    </font>
    <font>
      <sz val="11"/>
      <name val="Arial"/>
      <family val="2"/>
      <scheme val="minor"/>
    </font>
    <font>
      <b/>
      <sz val="11"/>
      <name val="Arial"/>
      <family val="2"/>
      <scheme val="minor"/>
    </font>
    <font>
      <sz val="8"/>
      <color indexed="9"/>
      <name val="Arial"/>
      <family val="2"/>
      <scheme val="minor"/>
    </font>
    <font>
      <b/>
      <sz val="12"/>
      <name val="Arial"/>
      <family val="2"/>
      <scheme val="minor"/>
    </font>
    <font>
      <b/>
      <sz val="11"/>
      <color theme="4"/>
      <name val="Arial"/>
      <family val="2"/>
      <scheme val="minor"/>
    </font>
    <font>
      <sz val="10"/>
      <color theme="4"/>
      <name val="Arial"/>
      <family val="2"/>
      <scheme val="minor"/>
    </font>
    <font>
      <sz val="8"/>
      <color theme="4"/>
      <name val="Arial"/>
      <family val="2"/>
      <scheme val="minor"/>
    </font>
    <font>
      <b/>
      <sz val="10"/>
      <color theme="4"/>
      <name val="Arial"/>
      <family val="2"/>
      <scheme val="minor"/>
    </font>
    <font>
      <sz val="9"/>
      <name val="Arial"/>
      <family val="2"/>
      <scheme val="minor"/>
    </font>
    <font>
      <sz val="6"/>
      <color indexed="9"/>
      <name val="Arial"/>
      <family val="2"/>
      <scheme val="minor"/>
    </font>
    <font>
      <sz val="8"/>
      <color theme="1" tint="0.499984740745262"/>
      <name val="Arial"/>
      <family val="2"/>
      <scheme val="minor"/>
    </font>
    <font>
      <sz val="9"/>
      <color indexed="81"/>
      <name val="Tahoma"/>
      <family val="2"/>
    </font>
    <font>
      <b/>
      <sz val="9"/>
      <color indexed="81"/>
      <name val="Tahoma"/>
      <family val="2"/>
    </font>
    <font>
      <b/>
      <sz val="9"/>
      <name val="Arial"/>
      <family val="2"/>
      <scheme val="minor"/>
    </font>
    <font>
      <b/>
      <sz val="11"/>
      <color indexed="60"/>
      <name val="Arial"/>
      <family val="2"/>
      <scheme val="minor"/>
    </font>
    <font>
      <sz val="12"/>
      <color theme="1"/>
      <name val="Arial"/>
      <family val="2"/>
    </font>
    <font>
      <u/>
      <sz val="10"/>
      <color indexed="12"/>
      <name val="Arial"/>
      <family val="2"/>
      <scheme val="minor"/>
    </font>
    <font>
      <b/>
      <sz val="12"/>
      <color indexed="9"/>
      <name val="Arial"/>
      <family val="2"/>
      <scheme val="minor"/>
    </font>
    <font>
      <b/>
      <sz val="10"/>
      <color theme="0"/>
      <name val="Arial"/>
      <family val="2"/>
      <scheme val="minor"/>
    </font>
    <font>
      <b/>
      <sz val="9"/>
      <color indexed="9"/>
      <name val="Arial"/>
      <family val="2"/>
      <scheme val="minor"/>
    </font>
    <font>
      <b/>
      <sz val="10"/>
      <color indexed="9"/>
      <name val="Arial"/>
      <family val="2"/>
      <scheme val="minor"/>
    </font>
    <font>
      <sz val="11"/>
      <color indexed="9"/>
      <name val="Arial"/>
      <family val="2"/>
      <scheme val="minor"/>
    </font>
    <font>
      <b/>
      <sz val="18"/>
      <color theme="0"/>
      <name val="Arial"/>
      <family val="2"/>
      <scheme val="minor"/>
    </font>
    <font>
      <u/>
      <sz val="8"/>
      <color indexed="12"/>
      <name val="Arial"/>
      <family val="2"/>
      <scheme val="minor"/>
    </font>
    <font>
      <b/>
      <sz val="12"/>
      <color theme="0"/>
      <name val="Arial"/>
      <family val="2"/>
      <scheme val="minor"/>
    </font>
    <font>
      <b/>
      <sz val="8"/>
      <name val="Arial"/>
      <family val="2"/>
      <scheme val="minor"/>
    </font>
    <font>
      <sz val="10"/>
      <color theme="0"/>
      <name val="Arial"/>
      <family val="2"/>
    </font>
    <font>
      <sz val="18"/>
      <color theme="0"/>
      <name val="Arial"/>
      <family val="2"/>
    </font>
    <font>
      <i/>
      <sz val="10"/>
      <color theme="4"/>
      <name val="Arial"/>
      <family val="2"/>
      <scheme val="minor"/>
    </font>
    <font>
      <b/>
      <sz val="10"/>
      <color theme="3"/>
      <name val="Arial"/>
      <family val="2"/>
      <scheme val="minor"/>
    </font>
    <font>
      <sz val="10"/>
      <color theme="5"/>
      <name val="Arial"/>
      <family val="2"/>
      <scheme val="minor"/>
    </font>
    <font>
      <b/>
      <sz val="10"/>
      <color theme="5"/>
      <name val="Arial"/>
      <family val="2"/>
      <scheme val="minor"/>
    </font>
    <font>
      <i/>
      <sz val="8"/>
      <color theme="1"/>
      <name val="Arial"/>
      <family val="2"/>
      <scheme val="minor"/>
    </font>
    <font>
      <b/>
      <u/>
      <sz val="10"/>
      <color indexed="12"/>
      <name val="Arial"/>
      <family val="2"/>
      <scheme val="minor"/>
    </font>
    <font>
      <i/>
      <sz val="10"/>
      <color theme="1" tint="0.34998626667073579"/>
      <name val="Arial"/>
      <family val="2"/>
      <scheme val="minor"/>
    </font>
    <font>
      <b/>
      <i/>
      <sz val="10"/>
      <color theme="1" tint="0.34998626667073579"/>
      <name val="Arial"/>
      <family val="2"/>
      <scheme val="minor"/>
    </font>
    <font>
      <sz val="9"/>
      <color indexed="9"/>
      <name val="Arial"/>
      <family val="2"/>
      <scheme val="minor"/>
    </font>
    <font>
      <sz val="9"/>
      <name val="宋体"/>
      <family val="3"/>
      <charset val="134"/>
    </font>
  </fonts>
  <fills count="17">
    <fill>
      <patternFill patternType="none"/>
    </fill>
    <fill>
      <patternFill patternType="gray125"/>
    </fill>
    <fill>
      <patternFill patternType="solid">
        <fgColor theme="4" tint="0.79998168889431442"/>
        <bgColor indexed="64"/>
      </patternFill>
    </fill>
    <fill>
      <patternFill patternType="solid">
        <fgColor theme="6" tint="-0.249977111117893"/>
        <bgColor indexed="64"/>
      </patternFill>
    </fill>
    <fill>
      <patternFill patternType="solid">
        <fgColor theme="4"/>
        <bgColor indexed="64"/>
      </patternFill>
    </fill>
    <fill>
      <patternFill patternType="solid">
        <fgColor theme="6" tint="0.79998168889431442"/>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tint="-0.499984740745262"/>
        <bgColor indexed="64"/>
      </patternFill>
    </fill>
    <fill>
      <patternFill patternType="solid">
        <fgColor theme="4" tint="0.59999389629810485"/>
        <bgColor indexed="65"/>
      </patternFill>
    </fill>
    <fill>
      <patternFill patternType="solid">
        <fgColor theme="4"/>
        <bgColor theme="4"/>
      </patternFill>
    </fill>
    <fill>
      <patternFill patternType="solid">
        <fgColor theme="0" tint="-0.249977111117893"/>
        <bgColor indexed="64"/>
      </patternFill>
    </fill>
    <fill>
      <patternFill patternType="solid">
        <fgColor theme="0" tint="-0.34998626667073579"/>
        <bgColor indexed="64"/>
      </patternFill>
    </fill>
    <fill>
      <patternFill patternType="solid">
        <fgColor theme="6" tint="-0.499984740745262"/>
        <bgColor indexed="64"/>
      </patternFill>
    </fill>
    <fill>
      <patternFill patternType="solid">
        <fgColor theme="4" tint="-0.249977111117893"/>
        <bgColor indexed="64"/>
      </patternFill>
    </fill>
    <fill>
      <patternFill patternType="solid">
        <fgColor theme="1" tint="0.499984740745262"/>
        <bgColor indexed="64"/>
      </patternFill>
    </fill>
    <fill>
      <patternFill patternType="solid">
        <fgColor theme="0"/>
        <bgColor indexed="64"/>
      </patternFill>
    </fill>
  </fills>
  <borders count="27">
    <border>
      <left/>
      <right/>
      <top/>
      <bottom/>
      <diagonal/>
    </border>
    <border>
      <left style="thin">
        <color indexed="55"/>
      </left>
      <right style="thin">
        <color indexed="55"/>
      </right>
      <top style="thin">
        <color indexed="55"/>
      </top>
      <bottom style="thin">
        <color indexed="55"/>
      </bottom>
      <diagonal/>
    </border>
    <border>
      <left/>
      <right/>
      <top/>
      <bottom style="thin">
        <color indexed="64"/>
      </bottom>
      <diagonal/>
    </border>
    <border>
      <left/>
      <right/>
      <top style="thin">
        <color indexed="64"/>
      </top>
      <bottom/>
      <diagonal/>
    </border>
    <border>
      <left/>
      <right/>
      <top style="double">
        <color indexed="64"/>
      </top>
      <bottom style="thin">
        <color indexed="64"/>
      </bottom>
      <diagonal/>
    </border>
    <border>
      <left/>
      <right/>
      <top/>
      <bottom style="medium">
        <color indexed="64"/>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style="thin">
        <color theme="0" tint="-0.34998626667073579"/>
      </right>
      <top/>
      <bottom style="thin">
        <color theme="0" tint="-0.34998626667073579"/>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24994659260841701"/>
      </left>
      <right style="thin">
        <color theme="0" tint="-0.24994659260841701"/>
      </right>
      <top style="thin">
        <color theme="0" tint="-0.24994659260841701"/>
      </top>
      <bottom/>
      <diagonal/>
    </border>
    <border>
      <left style="thin">
        <color theme="0" tint="-0.24994659260841701"/>
      </left>
      <right style="thin">
        <color theme="0" tint="-0.24994659260841701"/>
      </right>
      <top/>
      <bottom/>
      <diagonal/>
    </border>
    <border>
      <left style="thin">
        <color theme="0" tint="-0.24994659260841701"/>
      </left>
      <right style="thin">
        <color theme="0" tint="-0.24994659260841701"/>
      </right>
      <top/>
      <bottom style="thin">
        <color theme="0" tint="-0.24994659260841701"/>
      </bottom>
      <diagonal/>
    </border>
    <border>
      <left/>
      <right/>
      <top/>
      <bottom style="double">
        <color theme="0" tint="-0.34998626667073579"/>
      </bottom>
      <diagonal/>
    </border>
    <border>
      <left/>
      <right/>
      <top style="double">
        <color theme="0" tint="-0.34998626667073579"/>
      </top>
      <bottom/>
      <diagonal/>
    </border>
    <border>
      <left/>
      <right/>
      <top/>
      <bottom style="thin">
        <color theme="6"/>
      </bottom>
      <diagonal/>
    </border>
    <border>
      <left/>
      <right/>
      <top/>
      <bottom style="thin">
        <color theme="4"/>
      </bottom>
      <diagonal/>
    </border>
    <border>
      <left style="thin">
        <color theme="6" tint="-0.24994659260841701"/>
      </left>
      <right/>
      <top style="thin">
        <color theme="6" tint="-0.24994659260841701"/>
      </top>
      <bottom style="thin">
        <color theme="6" tint="-0.24994659260841701"/>
      </bottom>
      <diagonal/>
    </border>
    <border>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4"/>
      </left>
      <right/>
      <top style="thin">
        <color theme="4"/>
      </top>
      <bottom style="thin">
        <color theme="4"/>
      </bottom>
      <diagonal/>
    </border>
    <border>
      <left/>
      <right/>
      <top style="thin">
        <color theme="4"/>
      </top>
      <bottom style="thin">
        <color theme="4"/>
      </bottom>
      <diagonal/>
    </border>
    <border>
      <left/>
      <right style="thin">
        <color theme="4"/>
      </right>
      <top style="thin">
        <color theme="4"/>
      </top>
      <bottom style="thin">
        <color theme="4"/>
      </bottom>
      <diagonal/>
    </border>
    <border>
      <left style="thin">
        <color theme="0" tint="-0.34998626667073579"/>
      </left>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s>
  <cellStyleXfs count="6">
    <xf numFmtId="0" fontId="0" fillId="0" borderId="0"/>
    <xf numFmtId="177" fontId="3" fillId="0" borderId="0" applyFont="0" applyFill="0" applyBorder="0" applyAlignment="0" applyProtection="0"/>
    <xf numFmtId="176" fontId="3" fillId="0" borderId="0" applyFont="0" applyFill="0" applyBorder="0" applyAlignment="0" applyProtection="0"/>
    <xf numFmtId="0" fontId="4" fillId="0" borderId="0" applyNumberFormat="0" applyFill="0" applyBorder="0" applyAlignment="0" applyProtection="0">
      <alignment vertical="top"/>
      <protection locked="0"/>
    </xf>
    <xf numFmtId="9" fontId="3" fillId="0" borderId="0" applyFont="0" applyFill="0" applyBorder="0" applyAlignment="0" applyProtection="0"/>
    <xf numFmtId="0" fontId="2" fillId="9" borderId="0" applyNumberFormat="0" applyBorder="0" applyAlignment="0" applyProtection="0"/>
  </cellStyleXfs>
  <cellXfs count="245">
    <xf numFmtId="0" fontId="0" fillId="0" borderId="0" xfId="0"/>
    <xf numFmtId="0" fontId="15" fillId="0" borderId="10" xfId="0" applyFont="1" applyBorder="1"/>
    <xf numFmtId="0" fontId="15" fillId="6" borderId="0" xfId="0" applyFont="1" applyFill="1" applyBorder="1"/>
    <xf numFmtId="4" fontId="16" fillId="6" borderId="0" xfId="2" applyNumberFormat="1" applyFont="1" applyFill="1" applyBorder="1" applyAlignment="1">
      <alignment horizontal="right" vertical="center"/>
    </xf>
    <xf numFmtId="0" fontId="15" fillId="0" borderId="0" xfId="0" applyFont="1"/>
    <xf numFmtId="4" fontId="14" fillId="9" borderId="0" xfId="5" applyNumberFormat="1" applyFont="1"/>
    <xf numFmtId="0" fontId="17" fillId="0" borderId="0" xfId="0" applyFont="1"/>
    <xf numFmtId="0" fontId="15" fillId="0" borderId="9" xfId="0" applyFont="1" applyBorder="1"/>
    <xf numFmtId="4" fontId="18" fillId="0" borderId="6" xfId="2" applyNumberFormat="1" applyFont="1" applyFill="1" applyBorder="1" applyAlignment="1">
      <alignment horizontal="right" vertical="center"/>
    </xf>
    <xf numFmtId="180" fontId="18" fillId="7" borderId="6" xfId="4" applyNumberFormat="1" applyFont="1" applyFill="1" applyBorder="1" applyAlignment="1">
      <alignment horizontal="center" vertical="center"/>
    </xf>
    <xf numFmtId="4" fontId="18" fillId="7" borderId="6" xfId="2" applyNumberFormat="1" applyFont="1" applyFill="1" applyBorder="1" applyAlignment="1">
      <alignment horizontal="right" vertical="center"/>
    </xf>
    <xf numFmtId="0" fontId="15" fillId="0" borderId="9" xfId="0" applyFont="1" applyBorder="1" applyAlignment="1">
      <alignment horizontal="left"/>
    </xf>
    <xf numFmtId="177" fontId="15" fillId="7" borderId="0" xfId="1" applyNumberFormat="1" applyFont="1" applyFill="1" applyBorder="1"/>
    <xf numFmtId="0" fontId="19" fillId="7" borderId="3" xfId="0" applyFont="1" applyFill="1" applyBorder="1" applyAlignment="1">
      <alignment horizontal="right" indent="1"/>
    </xf>
    <xf numFmtId="177" fontId="15" fillId="7" borderId="3" xfId="0" applyNumberFormat="1" applyFont="1" applyFill="1" applyBorder="1"/>
    <xf numFmtId="0" fontId="19" fillId="5" borderId="3" xfId="0" applyFont="1" applyFill="1" applyBorder="1" applyAlignment="1">
      <alignment horizontal="right" indent="1"/>
    </xf>
    <xf numFmtId="177" fontId="15" fillId="5" borderId="3" xfId="0" applyNumberFormat="1" applyFont="1" applyFill="1" applyBorder="1"/>
    <xf numFmtId="0" fontId="15" fillId="0" borderId="2" xfId="0" applyFont="1" applyBorder="1"/>
    <xf numFmtId="0" fontId="20" fillId="7" borderId="0" xfId="0" applyFont="1" applyFill="1" applyBorder="1" applyAlignment="1">
      <alignment horizontal="right" vertical="center"/>
    </xf>
    <xf numFmtId="40" fontId="21" fillId="7" borderId="0" xfId="2" applyNumberFormat="1" applyFont="1" applyFill="1" applyBorder="1" applyAlignment="1">
      <alignment horizontal="right" vertical="center"/>
    </xf>
    <xf numFmtId="0" fontId="20" fillId="7" borderId="4" xfId="0" applyFont="1" applyFill="1" applyBorder="1" applyAlignment="1">
      <alignment horizontal="right" vertical="center"/>
    </xf>
    <xf numFmtId="40" fontId="21" fillId="7" borderId="4" xfId="2" applyNumberFormat="1" applyFont="1" applyFill="1" applyBorder="1" applyAlignment="1">
      <alignment horizontal="right" vertical="center"/>
    </xf>
    <xf numFmtId="0" fontId="22" fillId="0" borderId="0" xfId="0" applyFont="1"/>
    <xf numFmtId="0" fontId="23" fillId="0" borderId="0" xfId="0" applyFont="1"/>
    <xf numFmtId="0" fontId="23" fillId="0" borderId="0" xfId="0" applyFont="1" applyAlignment="1">
      <alignment horizontal="right"/>
    </xf>
    <xf numFmtId="0" fontId="23" fillId="0" borderId="0" xfId="0" applyFont="1" applyBorder="1" applyAlignment="1">
      <alignment horizontal="right"/>
    </xf>
    <xf numFmtId="0" fontId="24" fillId="0" borderId="0" xfId="0" applyFont="1" applyAlignment="1">
      <alignment horizontal="right"/>
    </xf>
    <xf numFmtId="0" fontId="25" fillId="0" borderId="0" xfId="0" applyFont="1" applyAlignment="1">
      <alignment horizontal="right"/>
    </xf>
    <xf numFmtId="0" fontId="27" fillId="0" borderId="0" xfId="0" applyFont="1"/>
    <xf numFmtId="0" fontId="28" fillId="0" borderId="1" xfId="0" applyFont="1" applyBorder="1" applyAlignment="1" applyProtection="1">
      <alignment horizontal="center"/>
      <protection locked="0"/>
    </xf>
    <xf numFmtId="0" fontId="29" fillId="0" borderId="0" xfId="0" applyFont="1"/>
    <xf numFmtId="0" fontId="30" fillId="0" borderId="0" xfId="0" applyFont="1"/>
    <xf numFmtId="0" fontId="32" fillId="0" borderId="0" xfId="0" applyFont="1"/>
    <xf numFmtId="0" fontId="19" fillId="0" borderId="0" xfId="0" applyFont="1" applyFill="1" applyBorder="1" applyAlignment="1">
      <alignment horizontal="right" vertical="center" indent="1"/>
    </xf>
    <xf numFmtId="0" fontId="19" fillId="0" borderId="0" xfId="0" applyFont="1" applyAlignment="1">
      <alignment horizontal="right"/>
    </xf>
    <xf numFmtId="0" fontId="15" fillId="0" borderId="5" xfId="0" applyFont="1" applyBorder="1"/>
    <xf numFmtId="181" fontId="26" fillId="0" borderId="5" xfId="0" applyNumberFormat="1" applyFont="1" applyBorder="1" applyAlignment="1">
      <alignment horizontal="center"/>
    </xf>
    <xf numFmtId="0" fontId="15" fillId="0" borderId="8" xfId="0" applyFont="1" applyFill="1" applyBorder="1"/>
    <xf numFmtId="179" fontId="33" fillId="0" borderId="8" xfId="0" applyNumberFormat="1" applyFont="1" applyFill="1" applyBorder="1" applyAlignment="1">
      <alignment horizontal="right"/>
    </xf>
    <xf numFmtId="0" fontId="33" fillId="0" borderId="8" xfId="0" applyFont="1" applyFill="1" applyBorder="1" applyAlignment="1">
      <alignment horizontal="center"/>
    </xf>
    <xf numFmtId="0" fontId="33" fillId="0" borderId="8" xfId="0" applyFont="1" applyFill="1" applyBorder="1"/>
    <xf numFmtId="177" fontId="33" fillId="0" borderId="8" xfId="1" applyFont="1" applyFill="1" applyBorder="1"/>
    <xf numFmtId="177" fontId="33" fillId="7" borderId="0" xfId="1" applyFont="1" applyFill="1" applyBorder="1"/>
    <xf numFmtId="0" fontId="15" fillId="0" borderId="7" xfId="0" applyFont="1" applyFill="1" applyBorder="1"/>
    <xf numFmtId="179" fontId="33" fillId="0" borderId="7" xfId="0" applyNumberFormat="1" applyFont="1" applyFill="1" applyBorder="1" applyAlignment="1">
      <alignment horizontal="right"/>
    </xf>
    <xf numFmtId="0" fontId="33" fillId="0" borderId="7" xfId="0" applyFont="1" applyFill="1" applyBorder="1" applyAlignment="1">
      <alignment horizontal="center"/>
    </xf>
    <xf numFmtId="0" fontId="33" fillId="0" borderId="7" xfId="0" applyFont="1" applyFill="1" applyBorder="1"/>
    <xf numFmtId="177" fontId="33" fillId="0" borderId="7" xfId="1" applyFont="1" applyFill="1" applyBorder="1"/>
    <xf numFmtId="0" fontId="15" fillId="0" borderId="7" xfId="0" applyFont="1" applyBorder="1"/>
    <xf numFmtId="0" fontId="15" fillId="0" borderId="7" xfId="0" applyFont="1" applyBorder="1" applyAlignment="1">
      <alignment horizontal="center"/>
    </xf>
    <xf numFmtId="0" fontId="23" fillId="0" borderId="0" xfId="0" applyFont="1" applyProtection="1"/>
    <xf numFmtId="0" fontId="15" fillId="0" borderId="0" xfId="0" applyFont="1" applyProtection="1"/>
    <xf numFmtId="0" fontId="15" fillId="6" borderId="0" xfId="0" applyFont="1" applyFill="1"/>
    <xf numFmtId="0" fontId="15" fillId="6" borderId="0" xfId="0" applyFont="1" applyFill="1" applyAlignment="1">
      <alignment horizontal="center"/>
    </xf>
    <xf numFmtId="0" fontId="35" fillId="0" borderId="0" xfId="0" applyFont="1" applyAlignment="1">
      <alignment horizontal="right" vertical="top"/>
    </xf>
    <xf numFmtId="0" fontId="15" fillId="0" borderId="6" xfId="0" applyFont="1" applyBorder="1" applyAlignment="1">
      <alignment horizontal="left"/>
    </xf>
    <xf numFmtId="180" fontId="16" fillId="7" borderId="6" xfId="0" applyNumberFormat="1" applyFont="1" applyFill="1" applyBorder="1" applyAlignment="1">
      <alignment horizontal="center" vertical="center"/>
    </xf>
    <xf numFmtId="0" fontId="25" fillId="0" borderId="0" xfId="0" applyFont="1"/>
    <xf numFmtId="0" fontId="18" fillId="0" borderId="0" xfId="0" applyFont="1" applyAlignment="1">
      <alignment horizontal="right"/>
    </xf>
    <xf numFmtId="4" fontId="15" fillId="0" borderId="0" xfId="0" applyNumberFormat="1" applyFont="1"/>
    <xf numFmtId="0" fontId="18" fillId="0" borderId="6" xfId="0" applyFont="1" applyFill="1" applyBorder="1" applyAlignment="1">
      <alignment vertical="center"/>
    </xf>
    <xf numFmtId="179" fontId="18" fillId="0" borderId="6" xfId="0" applyNumberFormat="1" applyFont="1" applyFill="1" applyBorder="1" applyAlignment="1">
      <alignment horizontal="right" vertical="center"/>
    </xf>
    <xf numFmtId="0" fontId="18" fillId="0" borderId="6" xfId="0" applyFont="1" applyFill="1" applyBorder="1" applyAlignment="1">
      <alignment vertical="center" wrapText="1"/>
    </xf>
    <xf numFmtId="0" fontId="18" fillId="0" borderId="6" xfId="0" applyFont="1" applyFill="1" applyBorder="1" applyAlignment="1">
      <alignment horizontal="left" vertical="center"/>
    </xf>
    <xf numFmtId="176" fontId="18" fillId="0" borderId="6" xfId="2" applyNumberFormat="1" applyFont="1" applyFill="1" applyBorder="1" applyAlignment="1">
      <alignment vertical="center"/>
    </xf>
    <xf numFmtId="4" fontId="18" fillId="0" borderId="6" xfId="2" applyNumberFormat="1" applyFont="1" applyFill="1" applyBorder="1" applyAlignment="1">
      <alignment vertical="center"/>
    </xf>
    <xf numFmtId="0" fontId="25" fillId="0" borderId="0" xfId="0" applyFont="1" applyAlignment="1">
      <alignment vertical="center"/>
    </xf>
    <xf numFmtId="0" fontId="15" fillId="0" borderId="0" xfId="0" applyFont="1" applyAlignment="1">
      <alignment vertical="center"/>
    </xf>
    <xf numFmtId="0" fontId="18" fillId="0" borderId="6" xfId="0" applyFont="1" applyFill="1" applyBorder="1" applyAlignment="1">
      <alignment horizontal="center" vertical="center"/>
    </xf>
    <xf numFmtId="179" fontId="18" fillId="11" borderId="6" xfId="0" applyNumberFormat="1" applyFont="1" applyFill="1" applyBorder="1" applyAlignment="1">
      <alignment horizontal="right" vertical="center"/>
    </xf>
    <xf numFmtId="0" fontId="18" fillId="11" borderId="6" xfId="0" applyFont="1" applyFill="1" applyBorder="1" applyAlignment="1">
      <alignment horizontal="center" vertical="center"/>
    </xf>
    <xf numFmtId="0" fontId="18" fillId="11" borderId="6" xfId="0" applyFont="1" applyFill="1" applyBorder="1" applyAlignment="1">
      <alignment vertical="center" wrapText="1"/>
    </xf>
    <xf numFmtId="4" fontId="18" fillId="11" borderId="6" xfId="2" applyNumberFormat="1" applyFont="1" applyFill="1" applyBorder="1" applyAlignment="1">
      <alignment vertical="center"/>
    </xf>
    <xf numFmtId="4" fontId="18" fillId="7" borderId="11" xfId="2" applyNumberFormat="1" applyFont="1" applyFill="1" applyBorder="1" applyAlignment="1">
      <alignment horizontal="right" vertical="center"/>
    </xf>
    <xf numFmtId="4" fontId="18" fillId="7" borderId="12" xfId="2" applyNumberFormat="1" applyFont="1" applyFill="1" applyBorder="1" applyAlignment="1">
      <alignment horizontal="right" vertical="center"/>
    </xf>
    <xf numFmtId="4" fontId="18" fillId="7" borderId="13" xfId="2" applyNumberFormat="1" applyFont="1" applyFill="1" applyBorder="1" applyAlignment="1">
      <alignment horizontal="right" vertical="center"/>
    </xf>
    <xf numFmtId="0" fontId="14" fillId="9" borderId="0" xfId="5" applyFont="1" applyAlignment="1">
      <alignment horizontal="right"/>
    </xf>
    <xf numFmtId="177" fontId="15" fillId="7" borderId="0" xfId="1" applyNumberFormat="1" applyFont="1" applyFill="1" applyBorder="1" applyAlignment="1">
      <alignment horizontal="right"/>
    </xf>
    <xf numFmtId="3" fontId="33" fillId="0" borderId="0" xfId="2" applyNumberFormat="1" applyFont="1" applyFill="1" applyBorder="1" applyAlignment="1" applyProtection="1">
      <alignment horizontal="right" vertical="center"/>
    </xf>
    <xf numFmtId="0" fontId="39" fillId="0" borderId="2" xfId="0" applyFont="1" applyBorder="1" applyAlignment="1">
      <alignment horizontal="right"/>
    </xf>
    <xf numFmtId="0" fontId="19" fillId="7" borderId="0" xfId="0" applyFont="1" applyFill="1" applyBorder="1" applyAlignment="1" applyProtection="1">
      <alignment horizontal="right" vertical="center" indent="1"/>
    </xf>
    <xf numFmtId="3" fontId="33" fillId="7" borderId="0" xfId="2" applyNumberFormat="1" applyFont="1" applyFill="1" applyBorder="1" applyAlignment="1" applyProtection="1">
      <alignment horizontal="right" vertical="center"/>
    </xf>
    <xf numFmtId="0" fontId="19" fillId="7" borderId="0" xfId="0" applyFont="1" applyFill="1" applyBorder="1" applyAlignment="1">
      <alignment horizontal="right" vertical="center" indent="1"/>
    </xf>
    <xf numFmtId="183" fontId="33" fillId="0" borderId="0" xfId="1" applyNumberFormat="1" applyFont="1" applyFill="1" applyBorder="1" applyProtection="1"/>
    <xf numFmtId="0" fontId="41" fillId="0" borderId="0" xfId="3" applyFont="1" applyAlignment="1" applyProtection="1"/>
    <xf numFmtId="0" fontId="15" fillId="0" borderId="0" xfId="0" applyFont="1" applyAlignment="1">
      <alignment horizontal="left" indent="1"/>
    </xf>
    <xf numFmtId="0" fontId="15" fillId="0" borderId="0" xfId="0" applyFont="1" applyBorder="1"/>
    <xf numFmtId="0" fontId="15" fillId="0" borderId="0" xfId="0" applyFont="1" applyFill="1"/>
    <xf numFmtId="0" fontId="23" fillId="0" borderId="0" xfId="0" applyFont="1" applyBorder="1"/>
    <xf numFmtId="0" fontId="1" fillId="9" borderId="0" xfId="5" applyFont="1"/>
    <xf numFmtId="0" fontId="43" fillId="10" borderId="0" xfId="0" applyFont="1" applyFill="1" applyBorder="1" applyAlignment="1">
      <alignment horizontal="left" vertical="center"/>
    </xf>
    <xf numFmtId="0" fontId="43" fillId="10" borderId="0" xfId="0" applyFont="1" applyFill="1" applyBorder="1" applyAlignment="1">
      <alignment horizontal="center" vertical="center"/>
    </xf>
    <xf numFmtId="0" fontId="30" fillId="0" borderId="0" xfId="0" applyFont="1" applyAlignment="1">
      <alignment vertical="top"/>
    </xf>
    <xf numFmtId="0" fontId="30" fillId="0" borderId="0" xfId="0" applyFont="1" applyAlignment="1">
      <alignment vertical="center"/>
    </xf>
    <xf numFmtId="0" fontId="15" fillId="0" borderId="0" xfId="0" applyFont="1" applyAlignment="1">
      <alignment horizontal="center"/>
    </xf>
    <xf numFmtId="0" fontId="19" fillId="0" borderId="0" xfId="0" applyFont="1"/>
    <xf numFmtId="0" fontId="43" fillId="10" borderId="0" xfId="0" applyFont="1" applyFill="1" applyBorder="1" applyAlignment="1">
      <alignment vertical="center"/>
    </xf>
    <xf numFmtId="0" fontId="43" fillId="10" borderId="0" xfId="0" applyFont="1" applyFill="1" applyBorder="1" applyAlignment="1">
      <alignment horizontal="center" vertical="center" wrapText="1"/>
    </xf>
    <xf numFmtId="0" fontId="47" fillId="4" borderId="0" xfId="0" applyFont="1" applyFill="1" applyBorder="1" applyAlignment="1">
      <alignment vertical="center"/>
    </xf>
    <xf numFmtId="0" fontId="23" fillId="2" borderId="0" xfId="0" applyFont="1" applyFill="1" applyBorder="1" applyAlignment="1">
      <alignment horizontal="right" vertical="center"/>
    </xf>
    <xf numFmtId="0" fontId="31" fillId="2" borderId="0" xfId="0" applyFont="1" applyFill="1" applyBorder="1" applyAlignment="1">
      <alignment horizontal="right" vertical="center" indent="1"/>
    </xf>
    <xf numFmtId="0" fontId="23" fillId="0" borderId="0" xfId="0" applyFont="1" applyAlignment="1">
      <alignment vertical="center"/>
    </xf>
    <xf numFmtId="0" fontId="42" fillId="12" borderId="0" xfId="0" applyFont="1" applyFill="1" applyBorder="1" applyAlignment="1">
      <alignment vertical="center"/>
    </xf>
    <xf numFmtId="177" fontId="27" fillId="12" borderId="0" xfId="0" applyNumberFormat="1" applyFont="1" applyFill="1" applyBorder="1" applyAlignment="1">
      <alignment horizontal="center" vertical="center"/>
    </xf>
    <xf numFmtId="0" fontId="26" fillId="5" borderId="0" xfId="0" applyFont="1" applyFill="1" applyBorder="1" applyAlignment="1">
      <alignment horizontal="right" vertical="center"/>
    </xf>
    <xf numFmtId="0" fontId="26" fillId="5" borderId="0" xfId="0" applyFont="1" applyFill="1" applyBorder="1" applyAlignment="1">
      <alignment horizontal="right" vertical="center" indent="1"/>
    </xf>
    <xf numFmtId="0" fontId="26" fillId="2" borderId="0" xfId="0" applyFont="1" applyFill="1" applyBorder="1" applyAlignment="1">
      <alignment horizontal="right" vertical="center"/>
    </xf>
    <xf numFmtId="0" fontId="26" fillId="2" borderId="0" xfId="0" applyFont="1" applyFill="1" applyBorder="1" applyAlignment="1">
      <alignment horizontal="right" vertical="center" indent="1"/>
    </xf>
    <xf numFmtId="0" fontId="49" fillId="4" borderId="0" xfId="0" applyFont="1" applyFill="1" applyBorder="1" applyAlignment="1">
      <alignment horizontal="right" vertical="center"/>
    </xf>
    <xf numFmtId="0" fontId="49" fillId="4" borderId="0" xfId="0" applyFont="1" applyFill="1" applyBorder="1" applyAlignment="1">
      <alignment horizontal="left" vertical="center"/>
    </xf>
    <xf numFmtId="0" fontId="47" fillId="4" borderId="0" xfId="0" applyFont="1" applyFill="1" applyBorder="1" applyAlignment="1">
      <alignment horizontal="left" vertical="center"/>
    </xf>
    <xf numFmtId="0" fontId="23" fillId="2" borderId="0" xfId="0" applyFont="1" applyFill="1" applyBorder="1" applyAlignment="1">
      <alignment vertical="center"/>
    </xf>
    <xf numFmtId="0" fontId="50" fillId="0" borderId="0" xfId="0" applyFont="1" applyAlignment="1">
      <alignment vertical="center"/>
    </xf>
    <xf numFmtId="0" fontId="19" fillId="7" borderId="14" xfId="0" applyFont="1" applyFill="1" applyBorder="1" applyAlignment="1">
      <alignment horizontal="right" vertical="center" indent="1"/>
    </xf>
    <xf numFmtId="0" fontId="19" fillId="0" borderId="15" xfId="0" applyFont="1" applyFill="1" applyBorder="1" applyAlignment="1">
      <alignment horizontal="right" vertical="center" indent="1"/>
    </xf>
    <xf numFmtId="0" fontId="47" fillId="4" borderId="0" xfId="0" applyFont="1" applyFill="1" applyBorder="1" applyAlignment="1">
      <alignment horizontal="center" vertical="center"/>
    </xf>
    <xf numFmtId="0" fontId="23" fillId="2" borderId="0" xfId="0" applyFont="1" applyFill="1" applyBorder="1" applyAlignment="1">
      <alignment horizontal="center" vertical="center"/>
    </xf>
    <xf numFmtId="0" fontId="33" fillId="2" borderId="0" xfId="0" applyFont="1" applyFill="1" applyBorder="1" applyAlignment="1">
      <alignment vertical="center"/>
    </xf>
    <xf numFmtId="0" fontId="19" fillId="5" borderId="3" xfId="0" applyFont="1" applyFill="1" applyBorder="1" applyAlignment="1" applyProtection="1">
      <alignment horizontal="right" vertical="center"/>
    </xf>
    <xf numFmtId="3" fontId="33" fillId="5" borderId="3" xfId="0" applyNumberFormat="1" applyFont="1" applyFill="1" applyBorder="1" applyAlignment="1" applyProtection="1">
      <alignment vertical="center"/>
    </xf>
    <xf numFmtId="0" fontId="19" fillId="6" borderId="3" xfId="0" applyFont="1" applyFill="1" applyBorder="1" applyAlignment="1" applyProtection="1">
      <alignment horizontal="right" vertical="center"/>
    </xf>
    <xf numFmtId="3" fontId="33" fillId="6" borderId="3" xfId="0" applyNumberFormat="1" applyFont="1" applyFill="1" applyBorder="1" applyAlignment="1" applyProtection="1">
      <alignment vertical="center"/>
    </xf>
    <xf numFmtId="0" fontId="19" fillId="0" borderId="0" xfId="0" applyFont="1" applyFill="1" applyBorder="1" applyAlignment="1" applyProtection="1">
      <alignment horizontal="right" vertical="center" indent="1"/>
    </xf>
    <xf numFmtId="0" fontId="19" fillId="7" borderId="14" xfId="0" applyFont="1" applyFill="1" applyBorder="1" applyAlignment="1" applyProtection="1">
      <alignment horizontal="right" vertical="center" indent="1"/>
    </xf>
    <xf numFmtId="3" fontId="33" fillId="7" borderId="14" xfId="2" applyNumberFormat="1" applyFont="1" applyFill="1" applyBorder="1" applyAlignment="1" applyProtection="1">
      <alignment horizontal="right" vertical="center"/>
    </xf>
    <xf numFmtId="0" fontId="30" fillId="0" borderId="0" xfId="0" applyFont="1" applyAlignment="1"/>
    <xf numFmtId="3" fontId="33" fillId="0" borderId="6" xfId="1" applyNumberFormat="1" applyFont="1" applyFill="1" applyBorder="1" applyAlignment="1" applyProtection="1">
      <alignment vertical="center"/>
      <protection locked="0"/>
    </xf>
    <xf numFmtId="0" fontId="34" fillId="0" borderId="0" xfId="0" applyFont="1" applyAlignment="1">
      <alignment horizontal="right" vertical="center"/>
    </xf>
    <xf numFmtId="0" fontId="30" fillId="0" borderId="0" xfId="0" applyFont="1" applyAlignment="1">
      <alignment vertical="center" wrapText="1"/>
    </xf>
    <xf numFmtId="0" fontId="15" fillId="0" borderId="0" xfId="0" applyFont="1" applyAlignment="1" applyProtection="1">
      <alignment vertical="center"/>
    </xf>
    <xf numFmtId="3" fontId="38" fillId="0" borderId="0" xfId="0" applyNumberFormat="1" applyFont="1" applyFill="1" applyBorder="1" applyAlignment="1" applyProtection="1">
      <alignment vertical="center"/>
    </xf>
    <xf numFmtId="0" fontId="38" fillId="0" borderId="0" xfId="0" applyFont="1" applyFill="1" applyBorder="1" applyAlignment="1" applyProtection="1">
      <alignment vertical="center"/>
    </xf>
    <xf numFmtId="3" fontId="38" fillId="0" borderId="0" xfId="2" applyNumberFormat="1" applyFont="1" applyFill="1" applyBorder="1" applyAlignment="1" applyProtection="1">
      <alignment horizontal="right" vertical="center"/>
    </xf>
    <xf numFmtId="0" fontId="15" fillId="7" borderId="0" xfId="0" applyFont="1" applyFill="1" applyAlignment="1">
      <alignment vertical="center"/>
    </xf>
    <xf numFmtId="0" fontId="15" fillId="7" borderId="14" xfId="0" applyFont="1" applyFill="1" applyBorder="1" applyAlignment="1">
      <alignment vertical="center"/>
    </xf>
    <xf numFmtId="0" fontId="15" fillId="0" borderId="0" xfId="0" applyFont="1" applyBorder="1" applyAlignment="1">
      <alignment vertical="center"/>
    </xf>
    <xf numFmtId="0" fontId="15" fillId="0" borderId="15" xfId="0" applyFont="1" applyFill="1" applyBorder="1" applyAlignment="1">
      <alignment vertical="center"/>
    </xf>
    <xf numFmtId="0" fontId="19" fillId="0" borderId="0" xfId="0" applyFont="1" applyFill="1" applyBorder="1" applyAlignment="1">
      <alignment vertical="center"/>
    </xf>
    <xf numFmtId="0" fontId="19" fillId="0" borderId="0" xfId="0" applyFont="1" applyBorder="1" applyAlignment="1">
      <alignment vertical="center"/>
    </xf>
    <xf numFmtId="0" fontId="19" fillId="0" borderId="0" xfId="0" applyFont="1" applyAlignment="1">
      <alignment vertical="center"/>
    </xf>
    <xf numFmtId="14" fontId="28" fillId="0" borderId="1" xfId="0" applyNumberFormat="1" applyFont="1" applyBorder="1" applyAlignment="1" applyProtection="1">
      <alignment horizontal="center"/>
      <protection locked="0"/>
    </xf>
    <xf numFmtId="178" fontId="26" fillId="7" borderId="0" xfId="0" applyNumberFormat="1" applyFont="1" applyFill="1" applyAlignment="1">
      <alignment horizontal="center"/>
    </xf>
    <xf numFmtId="0" fontId="51" fillId="4" borderId="0" xfId="0" applyFont="1" applyFill="1" applyBorder="1"/>
    <xf numFmtId="0" fontId="52" fillId="4" borderId="0" xfId="0" applyFont="1" applyFill="1" applyBorder="1" applyAlignment="1">
      <alignment horizontal="left" vertical="center"/>
    </xf>
    <xf numFmtId="0" fontId="3" fillId="0" borderId="0" xfId="0" applyFont="1" applyBorder="1"/>
    <xf numFmtId="0" fontId="55" fillId="0" borderId="0" xfId="0" applyFont="1" applyAlignment="1"/>
    <xf numFmtId="0" fontId="29" fillId="0" borderId="0" xfId="0" applyFont="1" applyAlignment="1"/>
    <xf numFmtId="0" fontId="55" fillId="0" borderId="0" xfId="0" applyFont="1" applyAlignment="1">
      <alignment vertical="top"/>
    </xf>
    <xf numFmtId="0" fontId="56" fillId="0" borderId="0" xfId="0" applyFont="1" applyAlignment="1"/>
    <xf numFmtId="0" fontId="22" fillId="6" borderId="0" xfId="0" applyFont="1" applyFill="1" applyBorder="1" applyAlignment="1">
      <alignment vertical="center"/>
    </xf>
    <xf numFmtId="0" fontId="22" fillId="6" borderId="0" xfId="0" applyFont="1" applyFill="1" applyAlignment="1">
      <alignment vertical="center"/>
    </xf>
    <xf numFmtId="0" fontId="57" fillId="11" borderId="6" xfId="0" applyFont="1" applyFill="1" applyBorder="1" applyAlignment="1">
      <alignment horizontal="left" vertical="center"/>
    </xf>
    <xf numFmtId="0" fontId="32" fillId="0" borderId="0" xfId="0" applyFont="1" applyAlignment="1">
      <alignment vertical="center"/>
    </xf>
    <xf numFmtId="0" fontId="41" fillId="0" borderId="0" xfId="3" applyFont="1" applyAlignment="1" applyProtection="1">
      <alignment vertical="center"/>
    </xf>
    <xf numFmtId="0" fontId="59" fillId="0" borderId="0" xfId="0" applyFont="1" applyAlignment="1">
      <alignment vertical="center"/>
    </xf>
    <xf numFmtId="0" fontId="38" fillId="0" borderId="0" xfId="0" applyFont="1" applyFill="1" applyBorder="1" applyAlignment="1" applyProtection="1">
      <alignment horizontal="right" vertical="center"/>
    </xf>
    <xf numFmtId="182" fontId="33" fillId="0" borderId="0" xfId="0" applyNumberFormat="1" applyFont="1" applyFill="1" applyAlignment="1" applyProtection="1">
      <alignment horizontal="right" vertical="center"/>
    </xf>
    <xf numFmtId="183" fontId="33" fillId="7" borderId="0" xfId="1" applyNumberFormat="1" applyFont="1" applyFill="1" applyBorder="1" applyProtection="1"/>
    <xf numFmtId="183" fontId="33" fillId="7" borderId="0" xfId="0" applyNumberFormat="1" applyFont="1" applyFill="1" applyBorder="1" applyProtection="1"/>
    <xf numFmtId="183" fontId="33" fillId="7" borderId="0" xfId="0" applyNumberFormat="1" applyFont="1" applyFill="1" applyProtection="1"/>
    <xf numFmtId="0" fontId="45" fillId="3" borderId="16" xfId="0" applyFont="1" applyFill="1" applyBorder="1" applyAlignment="1" applyProtection="1">
      <alignment vertical="center"/>
    </xf>
    <xf numFmtId="177" fontId="27" fillId="3" borderId="16" xfId="0" applyNumberFormat="1" applyFont="1" applyFill="1" applyBorder="1" applyAlignment="1" applyProtection="1">
      <alignment horizontal="center" vertical="center"/>
    </xf>
    <xf numFmtId="0" fontId="45" fillId="4" borderId="17" xfId="0" applyFont="1" applyFill="1" applyBorder="1" applyAlignment="1" applyProtection="1">
      <alignment vertical="center"/>
    </xf>
    <xf numFmtId="177" fontId="27" fillId="4" borderId="17" xfId="0" applyNumberFormat="1" applyFont="1" applyFill="1" applyBorder="1" applyAlignment="1" applyProtection="1">
      <alignment horizontal="center" vertical="center"/>
    </xf>
    <xf numFmtId="0" fontId="15" fillId="0" borderId="0" xfId="0" applyFont="1" applyBorder="1" applyAlignment="1" applyProtection="1">
      <alignment vertical="center"/>
    </xf>
    <xf numFmtId="181" fontId="26" fillId="0" borderId="2" xfId="0" applyNumberFormat="1" applyFont="1" applyBorder="1" applyAlignment="1" applyProtection="1">
      <alignment horizontal="center" vertical="center"/>
    </xf>
    <xf numFmtId="0" fontId="19" fillId="2" borderId="0" xfId="0" applyFont="1" applyFill="1" applyBorder="1" applyAlignment="1">
      <alignment horizontal="right" vertical="center"/>
    </xf>
    <xf numFmtId="0" fontId="33" fillId="0" borderId="0" xfId="0" applyFont="1" applyBorder="1" applyAlignment="1">
      <alignment horizontal="right" vertical="center"/>
    </xf>
    <xf numFmtId="0" fontId="33" fillId="0" borderId="5" xfId="0" applyFont="1" applyBorder="1" applyAlignment="1">
      <alignment horizontal="right" vertical="center"/>
    </xf>
    <xf numFmtId="0" fontId="15" fillId="0" borderId="7" xfId="0" applyFont="1" applyBorder="1" applyProtection="1">
      <protection locked="0"/>
    </xf>
    <xf numFmtId="0" fontId="19" fillId="0" borderId="6" xfId="1" applyNumberFormat="1" applyFont="1" applyFill="1" applyBorder="1" applyAlignment="1" applyProtection="1">
      <alignment horizontal="center" vertical="center"/>
      <protection locked="0"/>
    </xf>
    <xf numFmtId="3" fontId="33" fillId="0" borderId="7" xfId="1" applyNumberFormat="1" applyFont="1" applyFill="1" applyBorder="1" applyProtection="1">
      <protection locked="0"/>
    </xf>
    <xf numFmtId="3" fontId="33" fillId="0" borderId="0" xfId="0" applyNumberFormat="1" applyFont="1" applyBorder="1"/>
    <xf numFmtId="3" fontId="38" fillId="5" borderId="0" xfId="0" applyNumberFormat="1" applyFont="1" applyFill="1" applyBorder="1" applyAlignment="1">
      <alignment vertical="center"/>
    </xf>
    <xf numFmtId="3" fontId="38" fillId="2" borderId="0" xfId="0" applyNumberFormat="1" applyFont="1" applyFill="1" applyBorder="1" applyAlignment="1">
      <alignment vertical="center"/>
    </xf>
    <xf numFmtId="3" fontId="33" fillId="7" borderId="0" xfId="2" applyNumberFormat="1" applyFont="1" applyFill="1" applyBorder="1" applyAlignment="1">
      <alignment horizontal="right" vertical="center"/>
    </xf>
    <xf numFmtId="3" fontId="38" fillId="7" borderId="0" xfId="0" applyNumberFormat="1" applyFont="1" applyFill="1" applyBorder="1" applyAlignment="1">
      <alignment vertical="center"/>
    </xf>
    <xf numFmtId="3" fontId="33" fillId="7" borderId="14" xfId="2" applyNumberFormat="1" applyFont="1" applyFill="1" applyBorder="1" applyAlignment="1">
      <alignment horizontal="right" vertical="center"/>
    </xf>
    <xf numFmtId="3" fontId="38" fillId="7" borderId="14" xfId="0" applyNumberFormat="1" applyFont="1" applyFill="1" applyBorder="1" applyAlignment="1">
      <alignment vertical="center"/>
    </xf>
    <xf numFmtId="3" fontId="33" fillId="0" borderId="15" xfId="2" applyNumberFormat="1" applyFont="1" applyFill="1" applyBorder="1" applyAlignment="1">
      <alignment horizontal="right" vertical="center"/>
    </xf>
    <xf numFmtId="3" fontId="38" fillId="0" borderId="15" xfId="0" applyNumberFormat="1" applyFont="1" applyFill="1" applyBorder="1" applyAlignment="1">
      <alignment vertical="center"/>
    </xf>
    <xf numFmtId="3" fontId="38" fillId="0" borderId="0" xfId="2" applyNumberFormat="1" applyFont="1" applyFill="1" applyBorder="1" applyAlignment="1">
      <alignment horizontal="right" vertical="center"/>
    </xf>
    <xf numFmtId="0" fontId="38" fillId="0" borderId="0" xfId="0" applyFont="1" applyFill="1" applyBorder="1" applyAlignment="1">
      <alignment vertical="center"/>
    </xf>
    <xf numFmtId="0" fontId="48" fillId="2" borderId="0" xfId="3" applyFont="1" applyFill="1" applyBorder="1" applyAlignment="1" applyProtection="1">
      <alignment horizontal="left" vertical="center" indent="1"/>
    </xf>
    <xf numFmtId="0" fontId="15" fillId="0" borderId="8" xfId="0" applyFont="1" applyBorder="1" applyProtection="1">
      <protection locked="0"/>
    </xf>
    <xf numFmtId="3" fontId="33" fillId="0" borderId="8" xfId="1" applyNumberFormat="1" applyFont="1" applyFill="1" applyBorder="1" applyProtection="1">
      <protection locked="0"/>
    </xf>
    <xf numFmtId="0" fontId="42" fillId="3" borderId="18" xfId="0" applyFont="1" applyFill="1" applyBorder="1" applyAlignment="1">
      <alignment vertical="center"/>
    </xf>
    <xf numFmtId="177" fontId="27" fillId="3" borderId="19" xfId="0" applyNumberFormat="1" applyFont="1" applyFill="1" applyBorder="1" applyAlignment="1">
      <alignment horizontal="center" vertical="center"/>
    </xf>
    <xf numFmtId="177" fontId="27" fillId="3" borderId="20" xfId="0" applyNumberFormat="1" applyFont="1" applyFill="1" applyBorder="1" applyAlignment="1">
      <alignment horizontal="center" vertical="center"/>
    </xf>
    <xf numFmtId="0" fontId="42" fillId="4" borderId="21" xfId="0" applyFont="1" applyFill="1" applyBorder="1" applyAlignment="1">
      <alignment vertical="center"/>
    </xf>
    <xf numFmtId="0" fontId="42" fillId="4" borderId="22" xfId="0" applyFont="1" applyFill="1" applyBorder="1" applyAlignment="1">
      <alignment vertical="center"/>
    </xf>
    <xf numFmtId="177" fontId="27" fillId="4" borderId="22" xfId="0" applyNumberFormat="1" applyFont="1" applyFill="1" applyBorder="1" applyAlignment="1">
      <alignment horizontal="center" vertical="center"/>
    </xf>
    <xf numFmtId="177" fontId="27" fillId="4" borderId="23" xfId="0" applyNumberFormat="1" applyFont="1" applyFill="1" applyBorder="1" applyAlignment="1">
      <alignment horizontal="center" vertical="center"/>
    </xf>
    <xf numFmtId="0" fontId="44" fillId="8" borderId="25" xfId="0" applyFont="1" applyFill="1" applyBorder="1" applyAlignment="1">
      <alignment horizontal="center" vertical="center"/>
    </xf>
    <xf numFmtId="177" fontId="33" fillId="6" borderId="0" xfId="1" applyFont="1" applyFill="1" applyBorder="1"/>
    <xf numFmtId="0" fontId="48" fillId="2" borderId="0" xfId="3" applyNumberFormat="1" applyFont="1" applyFill="1" applyBorder="1" applyAlignment="1" applyProtection="1">
      <alignment horizontal="left" vertical="center" indent="1"/>
    </xf>
    <xf numFmtId="0" fontId="45" fillId="8" borderId="0" xfId="0" applyFont="1" applyFill="1" applyBorder="1" applyAlignment="1">
      <alignment vertical="center"/>
    </xf>
    <xf numFmtId="177" fontId="46" fillId="3" borderId="19" xfId="0" applyNumberFormat="1" applyFont="1" applyFill="1" applyBorder="1" applyAlignment="1">
      <alignment horizontal="center" vertical="center"/>
    </xf>
    <xf numFmtId="0" fontId="46" fillId="3" borderId="20" xfId="0" applyFont="1" applyFill="1" applyBorder="1" applyAlignment="1">
      <alignment horizontal="center" vertical="center"/>
    </xf>
    <xf numFmtId="177" fontId="46" fillId="4" borderId="22" xfId="0" applyNumberFormat="1" applyFont="1" applyFill="1" applyBorder="1" applyAlignment="1">
      <alignment horizontal="center" vertical="center"/>
    </xf>
    <xf numFmtId="0" fontId="46" fillId="4" borderId="23" xfId="0" applyFont="1" applyFill="1" applyBorder="1" applyAlignment="1">
      <alignment horizontal="center" vertical="center"/>
    </xf>
    <xf numFmtId="0" fontId="44" fillId="8" borderId="24" xfId="0" applyFont="1" applyFill="1" applyBorder="1" applyAlignment="1">
      <alignment horizontal="center" vertical="center"/>
    </xf>
    <xf numFmtId="0" fontId="44" fillId="8" borderId="25" xfId="0" applyFont="1" applyFill="1" applyBorder="1" applyAlignment="1">
      <alignment horizontal="center" vertical="center" wrapText="1"/>
    </xf>
    <xf numFmtId="14" fontId="28" fillId="0" borderId="0" xfId="0" applyNumberFormat="1" applyFont="1" applyBorder="1" applyAlignment="1" applyProtection="1">
      <alignment horizontal="center"/>
      <protection locked="0"/>
    </xf>
    <xf numFmtId="0" fontId="28" fillId="0" borderId="0" xfId="0" applyFont="1" applyBorder="1" applyAlignment="1" applyProtection="1">
      <alignment horizontal="center"/>
      <protection locked="0"/>
    </xf>
    <xf numFmtId="184" fontId="23" fillId="7" borderId="0" xfId="4" applyNumberFormat="1" applyFont="1" applyFill="1" applyBorder="1" applyAlignment="1">
      <alignment horizontal="right"/>
    </xf>
    <xf numFmtId="177" fontId="46" fillId="4" borderId="22" xfId="0" applyNumberFormat="1" applyFont="1" applyFill="1" applyBorder="1" applyAlignment="1">
      <alignment horizontal="right" vertical="center"/>
    </xf>
    <xf numFmtId="177" fontId="46" fillId="3" borderId="19" xfId="0" applyNumberFormat="1" applyFont="1" applyFill="1" applyBorder="1" applyAlignment="1">
      <alignment horizontal="right" vertical="center"/>
    </xf>
    <xf numFmtId="0" fontId="46" fillId="3" borderId="20" xfId="0" applyFont="1" applyFill="1" applyBorder="1" applyAlignment="1">
      <alignment horizontal="right" vertical="center"/>
    </xf>
    <xf numFmtId="0" fontId="46" fillId="4" borderId="23" xfId="0" applyFont="1" applyFill="1" applyBorder="1" applyAlignment="1">
      <alignment horizontal="right" vertical="center"/>
    </xf>
    <xf numFmtId="0" fontId="46" fillId="13" borderId="19" xfId="0" applyFont="1" applyFill="1" applyBorder="1" applyAlignment="1">
      <alignment horizontal="right" vertical="center"/>
    </xf>
    <xf numFmtId="0" fontId="46" fillId="13" borderId="19" xfId="0" applyFont="1" applyFill="1" applyBorder="1" applyAlignment="1">
      <alignment horizontal="center" vertical="center"/>
    </xf>
    <xf numFmtId="0" fontId="46" fillId="14" borderId="22" xfId="0" applyFont="1" applyFill="1" applyBorder="1" applyAlignment="1">
      <alignment horizontal="right" vertical="center"/>
    </xf>
    <xf numFmtId="0" fontId="46" fillId="14" borderId="22" xfId="0" applyFont="1" applyFill="1" applyBorder="1" applyAlignment="1">
      <alignment horizontal="center" vertical="center"/>
    </xf>
    <xf numFmtId="177" fontId="15" fillId="6" borderId="0" xfId="1" applyNumberFormat="1" applyFont="1" applyFill="1" applyBorder="1"/>
    <xf numFmtId="184" fontId="23" fillId="6" borderId="0" xfId="4" applyNumberFormat="1" applyFont="1" applyFill="1" applyBorder="1" applyAlignment="1">
      <alignment horizontal="right"/>
    </xf>
    <xf numFmtId="177" fontId="15" fillId="6" borderId="3" xfId="0" applyNumberFormat="1" applyFont="1" applyFill="1" applyBorder="1"/>
    <xf numFmtId="0" fontId="25" fillId="0" borderId="0" xfId="0" applyFont="1" applyAlignment="1">
      <alignment horizontal="right" vertical="center"/>
    </xf>
    <xf numFmtId="0" fontId="25" fillId="0" borderId="1" xfId="0" applyFont="1" applyBorder="1" applyAlignment="1" applyProtection="1">
      <alignment horizontal="center" vertical="center"/>
      <protection locked="0"/>
    </xf>
    <xf numFmtId="0" fontId="42" fillId="8" borderId="0" xfId="0" applyFont="1" applyFill="1" applyBorder="1" applyAlignment="1">
      <alignment horizontal="left" vertical="center" indent="1"/>
    </xf>
    <xf numFmtId="0" fontId="42" fillId="3" borderId="18" xfId="0" applyFont="1" applyFill="1" applyBorder="1" applyAlignment="1">
      <alignment horizontal="left" vertical="center" indent="1"/>
    </xf>
    <xf numFmtId="0" fontId="42" fillId="4" borderId="21" xfId="0" applyFont="1" applyFill="1" applyBorder="1" applyAlignment="1">
      <alignment horizontal="left" vertical="center" indent="1"/>
    </xf>
    <xf numFmtId="177" fontId="61" fillId="13" borderId="16" xfId="0" applyNumberFormat="1" applyFont="1" applyFill="1" applyBorder="1" applyAlignment="1" applyProtection="1">
      <alignment horizontal="center" vertical="center"/>
    </xf>
    <xf numFmtId="177" fontId="61" fillId="14" borderId="17" xfId="0" applyNumberFormat="1" applyFont="1" applyFill="1" applyBorder="1" applyAlignment="1" applyProtection="1">
      <alignment horizontal="center" vertical="center"/>
    </xf>
    <xf numFmtId="3" fontId="38" fillId="6" borderId="0" xfId="0" applyNumberFormat="1" applyFont="1" applyFill="1" applyBorder="1" applyAlignment="1" applyProtection="1">
      <alignment vertical="center"/>
    </xf>
    <xf numFmtId="3" fontId="38" fillId="6" borderId="14" xfId="0" applyNumberFormat="1" applyFont="1" applyFill="1" applyBorder="1" applyAlignment="1" applyProtection="1">
      <alignment vertical="center"/>
    </xf>
    <xf numFmtId="0" fontId="45" fillId="15" borderId="26" xfId="0" applyFont="1" applyFill="1" applyBorder="1" applyAlignment="1">
      <alignment horizontal="center" vertical="center"/>
    </xf>
    <xf numFmtId="0" fontId="42" fillId="3" borderId="16" xfId="0" applyFont="1" applyFill="1" applyBorder="1" applyAlignment="1" applyProtection="1">
      <alignment horizontal="left" vertical="center" indent="1"/>
    </xf>
    <xf numFmtId="0" fontId="15" fillId="0" borderId="0" xfId="0" applyFont="1" applyBorder="1" applyAlignment="1" applyProtection="1">
      <alignment horizontal="left" indent="1"/>
    </xf>
    <xf numFmtId="0" fontId="15" fillId="0" borderId="0" xfId="0" applyFont="1" applyAlignment="1" applyProtection="1">
      <alignment horizontal="left" indent="1"/>
    </xf>
    <xf numFmtId="0" fontId="42" fillId="4" borderId="17" xfId="0" applyFont="1" applyFill="1" applyBorder="1" applyAlignment="1" applyProtection="1">
      <alignment horizontal="left" vertical="center" indent="1"/>
    </xf>
    <xf numFmtId="0" fontId="0" fillId="0" borderId="0" xfId="0" applyBorder="1"/>
    <xf numFmtId="0" fontId="3" fillId="16" borderId="0" xfId="0" applyFont="1" applyFill="1" applyBorder="1"/>
    <xf numFmtId="0" fontId="9" fillId="16" borderId="0" xfId="0" applyFont="1" applyFill="1" applyBorder="1" applyAlignment="1">
      <alignment horizontal="left" wrapText="1" indent="1"/>
    </xf>
    <xf numFmtId="0" fontId="13" fillId="16" borderId="0" xfId="0" applyFont="1" applyFill="1" applyBorder="1"/>
    <xf numFmtId="0" fontId="4" fillId="16" borderId="0" xfId="3" applyFill="1" applyBorder="1" applyAlignment="1" applyProtection="1">
      <alignment horizontal="left" wrapText="1"/>
    </xf>
    <xf numFmtId="0" fontId="9" fillId="16" borderId="0" xfId="0" applyFont="1" applyFill="1" applyBorder="1" applyAlignment="1">
      <alignment horizontal="left" wrapText="1"/>
    </xf>
    <xf numFmtId="0" fontId="10" fillId="16" borderId="0" xfId="0" applyFont="1" applyFill="1" applyBorder="1" applyAlignment="1">
      <alignment horizontal="left" wrapText="1"/>
    </xf>
    <xf numFmtId="0" fontId="12" fillId="16" borderId="0" xfId="0" applyFont="1" applyFill="1" applyBorder="1" applyAlignment="1">
      <alignment horizontal="left" wrapText="1"/>
    </xf>
    <xf numFmtId="0" fontId="11" fillId="16" borderId="0" xfId="3" applyFont="1" applyFill="1" applyBorder="1" applyAlignment="1" applyProtection="1">
      <alignment horizontal="left" wrapText="1"/>
    </xf>
    <xf numFmtId="0" fontId="9" fillId="16" borderId="0" xfId="0" applyFont="1" applyFill="1" applyBorder="1" applyAlignment="1">
      <alignment horizontal="left"/>
    </xf>
    <xf numFmtId="0" fontId="40" fillId="16" borderId="0" xfId="0" applyFont="1" applyFill="1" applyBorder="1" applyAlignment="1">
      <alignment horizontal="left" wrapText="1"/>
    </xf>
    <xf numFmtId="0" fontId="0" fillId="16" borderId="0" xfId="0" applyFill="1" applyBorder="1"/>
    <xf numFmtId="0" fontId="32" fillId="0" borderId="0" xfId="0" applyFont="1" applyAlignment="1">
      <alignment vertical="center" wrapText="1"/>
    </xf>
    <xf numFmtId="177" fontId="15" fillId="0" borderId="6" xfId="1" applyNumberFormat="1" applyFont="1" applyFill="1" applyBorder="1" applyAlignment="1" applyProtection="1">
      <alignment horizontal="right"/>
      <protection locked="0"/>
    </xf>
  </cellXfs>
  <cellStyles count="6">
    <cellStyle name="40% - 着色 1" xfId="5" builtinId="31"/>
    <cellStyle name="百分比" xfId="4" builtinId="5"/>
    <cellStyle name="常规" xfId="0" builtinId="0"/>
    <cellStyle name="超链接" xfId="3" builtinId="8" customBuiltin="1"/>
    <cellStyle name="货币" xfId="2" builtinId="4"/>
    <cellStyle name="千位分隔" xfId="1" builtinId="3"/>
  </cellStyles>
  <dxfs count="11">
    <dxf>
      <font>
        <condense val="0"/>
        <extend val="0"/>
        <color indexed="10"/>
      </font>
    </dxf>
    <dxf>
      <font>
        <condense val="0"/>
        <extend val="0"/>
        <color indexed="58"/>
      </font>
    </dxf>
    <dxf>
      <font>
        <color theme="3"/>
      </font>
    </dxf>
    <dxf>
      <font>
        <condense val="0"/>
        <extend val="0"/>
        <color indexed="10"/>
      </font>
    </dxf>
    <dxf>
      <fill>
        <patternFill>
          <bgColor rgb="FFFF99FF"/>
        </patternFill>
      </fill>
    </dxf>
    <dxf>
      <font>
        <condense val="0"/>
        <extend val="0"/>
        <color indexed="9"/>
      </font>
      <fill>
        <patternFill>
          <bgColor indexed="10"/>
        </patternFill>
      </fill>
    </dxf>
    <dxf>
      <font>
        <condense val="0"/>
        <extend val="0"/>
        <color indexed="10"/>
      </font>
    </dxf>
    <dxf>
      <font>
        <condense val="0"/>
        <extend val="0"/>
        <color indexed="58"/>
      </font>
    </dxf>
    <dxf>
      <font>
        <color theme="3"/>
      </font>
    </dxf>
    <dxf>
      <font>
        <condense val="0"/>
        <extend val="0"/>
        <color indexed="58"/>
      </font>
    </dxf>
    <dxf>
      <font>
        <color theme="3"/>
      </font>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5FF25F"/>
      <rgbColor rgb="000000FF"/>
      <rgbColor rgb="00FFFF00"/>
      <rgbColor rgb="00FF99FF"/>
      <rgbColor rgb="0053D4C9"/>
      <rgbColor rgb="006B0C00"/>
      <rgbColor rgb="00006500"/>
      <rgbColor rgb="00182C63"/>
      <rgbColor rgb="00819C00"/>
      <rgbColor rgb="00C9B783"/>
      <rgbColor rgb="00007F74"/>
      <rgbColor rgb="00EAEAEA"/>
      <rgbColor rgb="00666666"/>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799FC4"/>
      <rgbColor rgb="00C1F1ED"/>
      <rgbColor rgb="00D6F4D9"/>
      <rgbColor rgb="00FFFFCC"/>
      <rgbColor rgb="00C9DAFB"/>
      <rgbColor rgb="00FAC8D7"/>
      <rgbColor rgb="00F3F0E4"/>
      <rgbColor rgb="00E4E8F3"/>
      <rgbColor rgb="001849B5"/>
      <rgbColor rgb="0036ACA2"/>
      <rgbColor rgb="00F0BA00"/>
      <rgbColor rgb="00BCC5E1"/>
      <rgbColor rgb="008394C9"/>
      <rgbColor rgb="003B4E87"/>
      <rgbColor rgb="0087743B"/>
      <rgbColor rgb="00B2B2B2"/>
      <rgbColor rgb="00003366"/>
      <rgbColor rgb="00109618"/>
      <rgbColor rgb="00085108"/>
      <rgbColor rgb="00635100"/>
      <rgbColor rgb="00273359"/>
      <rgbColor rgb="00E1D8BC"/>
      <rgbColor rgb="00594C27"/>
      <rgbColor rgb="00333333"/>
    </indexedColors>
    <mruColors>
      <color rgb="FF87743B"/>
      <color rgb="FFFF99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3.9012701108887896E-2"/>
          <c:y val="0.33333517244423355"/>
          <c:w val="0.92603300273023459"/>
          <c:h val="0.58757386329153038"/>
        </c:manualLayout>
      </c:layout>
      <c:barChart>
        <c:barDir val="bar"/>
        <c:grouping val="clustered"/>
        <c:varyColors val="0"/>
        <c:ser>
          <c:idx val="0"/>
          <c:order val="0"/>
          <c:tx>
            <c:strRef>
              <c:f>Report!$B$9</c:f>
              <c:strCache>
                <c:ptCount val="1"/>
                <c:pt idx="0">
                  <c:v>Budget</c:v>
                </c:pt>
              </c:strCache>
            </c:strRef>
          </c:tx>
          <c:spPr>
            <a:solidFill>
              <a:srgbClr val="BCC5E1"/>
            </a:solidFill>
            <a:ln w="12700">
              <a:solidFill>
                <a:srgbClr val="273359"/>
              </a:solidFill>
              <a:prstDash val="solid"/>
            </a:ln>
          </c:spPr>
          <c:invertIfNegative val="0"/>
          <c:cat>
            <c:strRef>
              <c:f>Report!$A$10:$A$12</c:f>
              <c:strCache>
                <c:ptCount val="3"/>
                <c:pt idx="0">
                  <c:v>Total Income</c:v>
                </c:pt>
                <c:pt idx="1">
                  <c:v>Total Expenses</c:v>
                </c:pt>
                <c:pt idx="2">
                  <c:v>NET</c:v>
                </c:pt>
              </c:strCache>
            </c:strRef>
          </c:cat>
          <c:val>
            <c:numRef>
              <c:f>Report!$B$10:$B$12</c:f>
              <c:numCache>
                <c:formatCode>#,##0.00_);[Red]\(#,##0.00\)</c:formatCode>
                <c:ptCount val="3"/>
                <c:pt idx="0">
                  <c:v>0</c:v>
                </c:pt>
                <c:pt idx="1">
                  <c:v>0</c:v>
                </c:pt>
                <c:pt idx="2">
                  <c:v>0</c:v>
                </c:pt>
              </c:numCache>
            </c:numRef>
          </c:val>
          <c:extLst xmlns:c16r2="http://schemas.microsoft.com/office/drawing/2015/06/chart">
            <c:ext xmlns:c16="http://schemas.microsoft.com/office/drawing/2014/chart" uri="{C3380CC4-5D6E-409C-BE32-E72D297353CC}">
              <c16:uniqueId val="{00000000-62AF-4A48-8FA7-DDEFF965C525}"/>
            </c:ext>
          </c:extLst>
        </c:ser>
        <c:ser>
          <c:idx val="1"/>
          <c:order val="1"/>
          <c:tx>
            <c:strRef>
              <c:f>Report!$D$9</c:f>
              <c:strCache>
                <c:ptCount val="1"/>
                <c:pt idx="0">
                  <c:v>Actual</c:v>
                </c:pt>
              </c:strCache>
            </c:strRef>
          </c:tx>
          <c:spPr>
            <a:solidFill>
              <a:srgbClr val="FAC8D7"/>
            </a:solidFill>
            <a:ln w="12700">
              <a:solidFill>
                <a:srgbClr val="6B0C00"/>
              </a:solidFill>
              <a:prstDash val="solid"/>
            </a:ln>
          </c:spPr>
          <c:invertIfNegative val="0"/>
          <c:cat>
            <c:strRef>
              <c:f>Report!$A$10:$A$12</c:f>
              <c:strCache>
                <c:ptCount val="3"/>
                <c:pt idx="0">
                  <c:v>Total Income</c:v>
                </c:pt>
                <c:pt idx="1">
                  <c:v>Total Expenses</c:v>
                </c:pt>
                <c:pt idx="2">
                  <c:v>NET</c:v>
                </c:pt>
              </c:strCache>
            </c:strRef>
          </c:cat>
          <c:val>
            <c:numRef>
              <c:f>Report!$D$10:$D$12</c:f>
              <c:numCache>
                <c:formatCode>#,##0.00_);[Red]\(#,##0.00\)</c:formatCode>
                <c:ptCount val="3"/>
                <c:pt idx="0">
                  <c:v>1000</c:v>
                </c:pt>
                <c:pt idx="1">
                  <c:v>502.54</c:v>
                </c:pt>
                <c:pt idx="2">
                  <c:v>497.46</c:v>
                </c:pt>
              </c:numCache>
            </c:numRef>
          </c:val>
          <c:extLst xmlns:c16r2="http://schemas.microsoft.com/office/drawing/2015/06/chart">
            <c:ext xmlns:c16="http://schemas.microsoft.com/office/drawing/2014/chart" uri="{C3380CC4-5D6E-409C-BE32-E72D297353CC}">
              <c16:uniqueId val="{00000001-62AF-4A48-8FA7-DDEFF965C525}"/>
            </c:ext>
          </c:extLst>
        </c:ser>
        <c:dLbls>
          <c:showLegendKey val="0"/>
          <c:showVal val="0"/>
          <c:showCatName val="0"/>
          <c:showSerName val="0"/>
          <c:showPercent val="0"/>
          <c:showBubbleSize val="0"/>
        </c:dLbls>
        <c:gapWidth val="100"/>
        <c:overlap val="30"/>
        <c:axId val="-1358436208"/>
        <c:axId val="-1358443280"/>
      </c:barChart>
      <c:catAx>
        <c:axId val="-1358436208"/>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1358443280"/>
        <c:crosses val="autoZero"/>
        <c:auto val="1"/>
        <c:lblAlgn val="ctr"/>
        <c:lblOffset val="100"/>
        <c:tickLblSkip val="1"/>
        <c:tickMarkSkip val="1"/>
        <c:noMultiLvlLbl val="0"/>
      </c:catAx>
      <c:valAx>
        <c:axId val="-1358443280"/>
        <c:scaling>
          <c:orientation val="minMax"/>
        </c:scaling>
        <c:delete val="0"/>
        <c:axPos val="t"/>
        <c:majorGridlines>
          <c:spPr>
            <a:ln w="3175">
              <a:solidFill>
                <a:srgbClr val="B2B2B2"/>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1358436208"/>
        <c:crosses val="autoZero"/>
        <c:crossBetween val="between"/>
      </c:valAx>
      <c:spPr>
        <a:noFill/>
        <a:ln w="25400">
          <a:noFill/>
        </a:ln>
      </c:spPr>
    </c:plotArea>
    <c:legend>
      <c:legendPos val="r"/>
      <c:layout>
        <c:manualLayout>
          <c:xMode val="edge"/>
          <c:yMode val="edge"/>
          <c:x val="0.30940592206595746"/>
          <c:y val="1.5818022747156608E-3"/>
          <c:w val="0.41336633663366334"/>
          <c:h val="0.15819268354167595"/>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zh-CN"/>
    </a:p>
  </c:txPr>
  <c:printSettings>
    <c:headerFooter alignWithMargins="0"/>
    <c:pageMargins b="1" l="0.75" r="0.75" t="1" header="0.5" footer="0.5"/>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830988061976124"/>
          <c:y val="0.33333517244423355"/>
          <c:w val="0.78194699856066374"/>
          <c:h val="0.58757386329153038"/>
        </c:manualLayout>
      </c:layout>
      <c:barChart>
        <c:barDir val="bar"/>
        <c:grouping val="clustered"/>
        <c:varyColors val="0"/>
        <c:ser>
          <c:idx val="0"/>
          <c:order val="0"/>
          <c:tx>
            <c:strRef>
              <c:f>Weekly!$B$9</c:f>
              <c:strCache>
                <c:ptCount val="1"/>
                <c:pt idx="0">
                  <c:v>Budget</c:v>
                </c:pt>
              </c:strCache>
            </c:strRef>
          </c:tx>
          <c:spPr>
            <a:solidFill>
              <a:srgbClr val="BCC5E1"/>
            </a:solidFill>
            <a:ln w="12700">
              <a:solidFill>
                <a:srgbClr val="273359"/>
              </a:solidFill>
              <a:prstDash val="solid"/>
            </a:ln>
          </c:spPr>
          <c:invertIfNegative val="0"/>
          <c:cat>
            <c:strRef>
              <c:f>Weekly!$A$10:$A$12</c:f>
              <c:strCache>
                <c:ptCount val="3"/>
                <c:pt idx="0">
                  <c:v>Total Income</c:v>
                </c:pt>
                <c:pt idx="1">
                  <c:v>Total Expenses</c:v>
                </c:pt>
                <c:pt idx="2">
                  <c:v>NET</c:v>
                </c:pt>
              </c:strCache>
            </c:strRef>
          </c:cat>
          <c:val>
            <c:numRef>
              <c:f>Weekly!$B$10:$B$12</c:f>
              <c:numCache>
                <c:formatCode>#,##0.00_);[Red]\(#,##0.00\)</c:formatCode>
                <c:ptCount val="3"/>
                <c:pt idx="0">
                  <c:v>500</c:v>
                </c:pt>
                <c:pt idx="1">
                  <c:v>250</c:v>
                </c:pt>
                <c:pt idx="2">
                  <c:v>250</c:v>
                </c:pt>
              </c:numCache>
            </c:numRef>
          </c:val>
          <c:extLst xmlns:c16r2="http://schemas.microsoft.com/office/drawing/2015/06/chart">
            <c:ext xmlns:c16="http://schemas.microsoft.com/office/drawing/2014/chart" uri="{C3380CC4-5D6E-409C-BE32-E72D297353CC}">
              <c16:uniqueId val="{00000000-9FBE-4560-9A50-E874ABFA2AB3}"/>
            </c:ext>
          </c:extLst>
        </c:ser>
        <c:ser>
          <c:idx val="1"/>
          <c:order val="1"/>
          <c:tx>
            <c:strRef>
              <c:f>Weekly!$D$9</c:f>
              <c:strCache>
                <c:ptCount val="1"/>
                <c:pt idx="0">
                  <c:v>Actual</c:v>
                </c:pt>
              </c:strCache>
            </c:strRef>
          </c:tx>
          <c:spPr>
            <a:solidFill>
              <a:srgbClr val="FAC8D7"/>
            </a:solidFill>
            <a:ln w="12700">
              <a:solidFill>
                <a:srgbClr val="6B0C00"/>
              </a:solidFill>
              <a:prstDash val="solid"/>
            </a:ln>
          </c:spPr>
          <c:invertIfNegative val="0"/>
          <c:cat>
            <c:strRef>
              <c:f>Weekly!$A$10:$A$12</c:f>
              <c:strCache>
                <c:ptCount val="3"/>
                <c:pt idx="0">
                  <c:v>Total Income</c:v>
                </c:pt>
                <c:pt idx="1">
                  <c:v>Total Expenses</c:v>
                </c:pt>
                <c:pt idx="2">
                  <c:v>NET</c:v>
                </c:pt>
              </c:strCache>
            </c:strRef>
          </c:cat>
          <c:val>
            <c:numRef>
              <c:f>Weekly!$D$10:$D$12</c:f>
              <c:numCache>
                <c:formatCode>#,##0.00_);[Red]\(#,##0.00\)</c:formatCode>
                <c:ptCount val="3"/>
                <c:pt idx="0">
                  <c:v>0</c:v>
                </c:pt>
                <c:pt idx="1">
                  <c:v>115.2</c:v>
                </c:pt>
                <c:pt idx="2">
                  <c:v>-115.2</c:v>
                </c:pt>
              </c:numCache>
            </c:numRef>
          </c:val>
          <c:extLst xmlns:c16r2="http://schemas.microsoft.com/office/drawing/2015/06/chart">
            <c:ext xmlns:c16="http://schemas.microsoft.com/office/drawing/2014/chart" uri="{C3380CC4-5D6E-409C-BE32-E72D297353CC}">
              <c16:uniqueId val="{00000001-9FBE-4560-9A50-E874ABFA2AB3}"/>
            </c:ext>
          </c:extLst>
        </c:ser>
        <c:dLbls>
          <c:showLegendKey val="0"/>
          <c:showVal val="0"/>
          <c:showCatName val="0"/>
          <c:showSerName val="0"/>
          <c:showPercent val="0"/>
          <c:showBubbleSize val="0"/>
        </c:dLbls>
        <c:gapWidth val="100"/>
        <c:overlap val="30"/>
        <c:axId val="-1358435664"/>
        <c:axId val="-1358440560"/>
      </c:barChart>
      <c:catAx>
        <c:axId val="-1358435664"/>
        <c:scaling>
          <c:orientation val="maxMin"/>
        </c:scaling>
        <c:delete val="0"/>
        <c:axPos val="l"/>
        <c:numFmt formatCode="General" sourceLinked="1"/>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1358440560"/>
        <c:crosses val="autoZero"/>
        <c:auto val="1"/>
        <c:lblAlgn val="ctr"/>
        <c:lblOffset val="100"/>
        <c:tickLblSkip val="1"/>
        <c:tickMarkSkip val="1"/>
        <c:noMultiLvlLbl val="0"/>
      </c:catAx>
      <c:valAx>
        <c:axId val="-1358440560"/>
        <c:scaling>
          <c:orientation val="minMax"/>
        </c:scaling>
        <c:delete val="0"/>
        <c:axPos val="t"/>
        <c:majorGridlines>
          <c:spPr>
            <a:ln w="3175">
              <a:solidFill>
                <a:srgbClr val="B2B2B2"/>
              </a:solidFill>
              <a:prstDash val="solid"/>
            </a:ln>
          </c:spPr>
        </c:majorGridlines>
        <c:numFmt formatCode="0" sourceLinked="0"/>
        <c:majorTickMark val="out"/>
        <c:minorTickMark val="none"/>
        <c:tickLblPos val="nextTo"/>
        <c:spPr>
          <a:ln w="3175">
            <a:solidFill>
              <a:srgbClr val="000000"/>
            </a:solidFill>
            <a:prstDash val="solid"/>
          </a:ln>
        </c:spPr>
        <c:txPr>
          <a:bodyPr rot="0" vert="horz"/>
          <a:lstStyle/>
          <a:p>
            <a:pPr>
              <a:defRPr sz="1000" b="0" i="0" u="none" strike="noStrike" baseline="0">
                <a:solidFill>
                  <a:srgbClr val="000000"/>
                </a:solidFill>
                <a:latin typeface="Arial"/>
                <a:ea typeface="Arial"/>
                <a:cs typeface="Arial"/>
              </a:defRPr>
            </a:pPr>
            <a:endParaRPr lang="zh-CN"/>
          </a:p>
        </c:txPr>
        <c:crossAx val="-1358435664"/>
        <c:crosses val="autoZero"/>
        <c:crossBetween val="between"/>
      </c:valAx>
      <c:spPr>
        <a:noFill/>
        <a:ln w="25400">
          <a:noFill/>
        </a:ln>
      </c:spPr>
    </c:plotArea>
    <c:legend>
      <c:legendPos val="r"/>
      <c:layout>
        <c:manualLayout>
          <c:xMode val="edge"/>
          <c:yMode val="edge"/>
          <c:x val="0.30940592206595746"/>
          <c:y val="1.5818022747156608E-3"/>
          <c:w val="0.41336633663366334"/>
          <c:h val="0.15819268354167595"/>
        </c:manualLayout>
      </c:layout>
      <c:overlay val="0"/>
      <c:spPr>
        <a:solidFill>
          <a:srgbClr val="FFFFFF"/>
        </a:solidFill>
        <a:ln w="25400">
          <a:noFill/>
        </a:ln>
      </c:spPr>
      <c:txPr>
        <a:bodyPr/>
        <a:lstStyle/>
        <a:p>
          <a:pPr>
            <a:defRPr sz="1000" b="0" i="0" u="none" strike="noStrike" baseline="0">
              <a:solidFill>
                <a:srgbClr val="000000"/>
              </a:solidFill>
              <a:latin typeface="Arial"/>
              <a:ea typeface="Arial"/>
              <a:cs typeface="Arial"/>
            </a:defRPr>
          </a:pPr>
          <a:endParaRPr lang="zh-CN"/>
        </a:p>
      </c:txPr>
    </c:legend>
    <c:plotVisOnly val="1"/>
    <c:dispBlanksAs val="gap"/>
    <c:showDLblsOverMax val="0"/>
  </c:chart>
  <c:spPr>
    <a:solidFill>
      <a:srgbClr val="FFFFFF"/>
    </a:solidFill>
    <a:ln w="9525">
      <a:noFill/>
    </a:ln>
  </c:spPr>
  <c:txPr>
    <a:bodyPr/>
    <a:lstStyle/>
    <a:p>
      <a:pPr>
        <a:defRPr sz="1000" b="0" i="0" u="none" strike="noStrike" baseline="0">
          <a:solidFill>
            <a:srgbClr val="000000"/>
          </a:solidFill>
          <a:latin typeface="Arial"/>
          <a:ea typeface="Arial"/>
          <a:cs typeface="Arial"/>
        </a:defRPr>
      </a:pPr>
      <a:endParaRPr lang="zh-CN"/>
    </a:p>
  </c:txPr>
  <c:printSettings>
    <c:headerFooter alignWithMargins="0"/>
    <c:pageMargins b="1" l="0.75" r="0.75" t="1" header="0.5" footer="0.5"/>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zh-CN"/>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6014873140857394"/>
          <c:y val="0.20457358084476732"/>
          <c:w val="0.78721313681943605"/>
          <c:h val="0.74450058149510967"/>
        </c:manualLayout>
      </c:layout>
      <c:barChart>
        <c:barDir val="bar"/>
        <c:grouping val="clustered"/>
        <c:varyColors val="0"/>
        <c:ser>
          <c:idx val="1"/>
          <c:order val="0"/>
          <c:tx>
            <c:strRef>
              <c:f>Goals!$G$4</c:f>
              <c:strCache>
                <c:ptCount val="1"/>
                <c:pt idx="0">
                  <c:v>Goal</c:v>
                </c:pt>
              </c:strCache>
            </c:strRef>
          </c:tx>
          <c:spPr>
            <a:solidFill>
              <a:schemeClr val="accent2">
                <a:alpha val="75000"/>
              </a:schemeClr>
            </a:solidFill>
          </c:spPr>
          <c:invertIfNegative val="0"/>
          <c:val>
            <c:numRef>
              <c:f>Goals!$G$5:$G$11</c:f>
              <c:numCache>
                <c:formatCode>#,##0.00</c:formatCode>
                <c:ptCount val="7"/>
                <c:pt idx="0">
                  <c:v>8000</c:v>
                </c:pt>
                <c:pt idx="1">
                  <c:v>1500</c:v>
                </c:pt>
              </c:numCache>
            </c:numRef>
          </c:val>
          <c:extLst xmlns:c16r2="http://schemas.microsoft.com/office/drawing/2015/06/chart">
            <c:ext xmlns:c16="http://schemas.microsoft.com/office/drawing/2014/chart" uri="{C3380CC4-5D6E-409C-BE32-E72D297353CC}">
              <c16:uniqueId val="{00000000-7B4D-4799-A38D-FACAD48B58E4}"/>
            </c:ext>
          </c:extLst>
        </c:ser>
        <c:ser>
          <c:idx val="0"/>
          <c:order val="1"/>
          <c:tx>
            <c:strRef>
              <c:f>Goals!$I$4</c:f>
              <c:strCache>
                <c:ptCount val="1"/>
                <c:pt idx="0">
                  <c:v>Balance</c:v>
                </c:pt>
              </c:strCache>
            </c:strRef>
          </c:tx>
          <c:spPr>
            <a:solidFill>
              <a:schemeClr val="accent1">
                <a:alpha val="90000"/>
              </a:schemeClr>
            </a:solidFill>
          </c:spPr>
          <c:invertIfNegative val="0"/>
          <c:cat>
            <c:strRef>
              <c:f>Goals!$E$5:$E$11</c:f>
              <c:strCache>
                <c:ptCount val="5"/>
                <c:pt idx="0">
                  <c:v>Car Fund</c:v>
                </c:pt>
                <c:pt idx="1">
                  <c:v>Vacation</c:v>
                </c:pt>
                <c:pt idx="2">
                  <c:v>College</c:v>
                </c:pt>
                <c:pt idx="3">
                  <c:v>Tax Fund</c:v>
                </c:pt>
                <c:pt idx="4">
                  <c:v>Fun Fund</c:v>
                </c:pt>
              </c:strCache>
            </c:strRef>
          </c:cat>
          <c:val>
            <c:numRef>
              <c:f>Goals!$I$5:$I$11</c:f>
              <c:numCache>
                <c:formatCode>#,##0.00</c:formatCode>
                <c:ptCount val="7"/>
                <c:pt idx="0">
                  <c:v>1250</c:v>
                </c:pt>
                <c:pt idx="1">
                  <c:v>500</c:v>
                </c:pt>
                <c:pt idx="2">
                  <c:v>0</c:v>
                </c:pt>
                <c:pt idx="3">
                  <c:v>0</c:v>
                </c:pt>
                <c:pt idx="4">
                  <c:v>0</c:v>
                </c:pt>
                <c:pt idx="5">
                  <c:v>0</c:v>
                </c:pt>
                <c:pt idx="6">
                  <c:v>0</c:v>
                </c:pt>
              </c:numCache>
            </c:numRef>
          </c:val>
          <c:extLst xmlns:c16r2="http://schemas.microsoft.com/office/drawing/2015/06/chart">
            <c:ext xmlns:c16="http://schemas.microsoft.com/office/drawing/2014/chart" uri="{C3380CC4-5D6E-409C-BE32-E72D297353CC}">
              <c16:uniqueId val="{00000001-7B4D-4799-A38D-FACAD48B58E4}"/>
            </c:ext>
          </c:extLst>
        </c:ser>
        <c:dLbls>
          <c:showLegendKey val="0"/>
          <c:showVal val="0"/>
          <c:showCatName val="0"/>
          <c:showSerName val="0"/>
          <c:showPercent val="0"/>
          <c:showBubbleSize val="0"/>
        </c:dLbls>
        <c:gapWidth val="50"/>
        <c:overlap val="65"/>
        <c:axId val="-1358441104"/>
        <c:axId val="-1358444368"/>
      </c:barChart>
      <c:catAx>
        <c:axId val="-1358441104"/>
        <c:scaling>
          <c:orientation val="maxMin"/>
        </c:scaling>
        <c:delete val="0"/>
        <c:axPos val="l"/>
        <c:majorTickMark val="out"/>
        <c:minorTickMark val="none"/>
        <c:tickLblPos val="nextTo"/>
        <c:spPr>
          <a:ln>
            <a:solidFill>
              <a:schemeClr val="tx1"/>
            </a:solidFill>
          </a:ln>
        </c:spPr>
        <c:txPr>
          <a:bodyPr/>
          <a:lstStyle/>
          <a:p>
            <a:pPr>
              <a:defRPr sz="900"/>
            </a:pPr>
            <a:endParaRPr lang="zh-CN"/>
          </a:p>
        </c:txPr>
        <c:crossAx val="-1358444368"/>
        <c:crosses val="autoZero"/>
        <c:auto val="1"/>
        <c:lblAlgn val="ctr"/>
        <c:lblOffset val="100"/>
        <c:noMultiLvlLbl val="0"/>
      </c:catAx>
      <c:valAx>
        <c:axId val="-1358444368"/>
        <c:scaling>
          <c:orientation val="minMax"/>
        </c:scaling>
        <c:delete val="0"/>
        <c:axPos val="t"/>
        <c:majorGridlines>
          <c:spPr>
            <a:ln>
              <a:solidFill>
                <a:schemeClr val="bg1">
                  <a:lumMod val="75000"/>
                </a:schemeClr>
              </a:solidFill>
            </a:ln>
          </c:spPr>
        </c:majorGridlines>
        <c:numFmt formatCode="#,##0" sourceLinked="0"/>
        <c:majorTickMark val="out"/>
        <c:minorTickMark val="none"/>
        <c:tickLblPos val="nextTo"/>
        <c:txPr>
          <a:bodyPr/>
          <a:lstStyle/>
          <a:p>
            <a:pPr>
              <a:defRPr sz="800"/>
            </a:pPr>
            <a:endParaRPr lang="zh-CN"/>
          </a:p>
        </c:txPr>
        <c:crossAx val="-1358441104"/>
        <c:crosses val="autoZero"/>
        <c:crossBetween val="between"/>
      </c:valAx>
    </c:plotArea>
    <c:legend>
      <c:legendPos val="t"/>
      <c:layout>
        <c:manualLayout>
          <c:xMode val="edge"/>
          <c:yMode val="edge"/>
          <c:x val="0.387676662857036"/>
          <c:y val="1.9318771594228686E-2"/>
          <c:w val="0.30044644904823792"/>
          <c:h val="0.10084650322964948"/>
        </c:manualLayout>
      </c:layout>
      <c:overlay val="0"/>
    </c:legend>
    <c:plotVisOnly val="1"/>
    <c:dispBlanksAs val="gap"/>
    <c:showDLblsOverMax val="0"/>
  </c:chart>
  <c:spPr>
    <a:ln>
      <a:no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4.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ertex42.com/?utm_source=money-manager&amp;utm_campaign=templates&amp;utm_content=logo" TargetMode="External"/><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vertex42.com/?utm_source=money-manager&amp;utm_campaign=templates&amp;utm_content=logo" TargetMode="External"/></Relationships>
</file>

<file path=xl/drawings/_rels/drawing6.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ertex42.com/?utm_source=money-manager&amp;utm_campaign=templates&amp;utm_content=logo" TargetMode="External"/><Relationship Id="rId1" Type="http://schemas.openxmlformats.org/officeDocument/2006/relationships/chart" Target="../charts/chart2.xml"/></Relationships>
</file>

<file path=xl/drawings/_rels/drawing7.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https://www.vertex42.com/?utm_source=money-manager&amp;utm_campaign=templates&amp;utm_content=logo" TargetMode="External"/><Relationship Id="rId1" Type="http://schemas.openxmlformats.org/officeDocument/2006/relationships/chart" Target="../charts/chart3.xml"/></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13</xdr:col>
      <xdr:colOff>327660</xdr:colOff>
      <xdr:row>0</xdr:row>
      <xdr:rowOff>38100</xdr:rowOff>
    </xdr:from>
    <xdr:to>
      <xdr:col>15</xdr:col>
      <xdr:colOff>472440</xdr:colOff>
      <xdr:row>0</xdr:row>
      <xdr:rowOff>346710</xdr:rowOff>
    </xdr:to>
    <xdr:pic>
      <xdr:nvPicPr>
        <xdr:cNvPr id="3" name="Picture 2">
          <a:hlinkClick xmlns:r="http://schemas.openxmlformats.org/officeDocument/2006/relationships" r:id="rId1"/>
          <a:extLst>
            <a:ext uri="{FF2B5EF4-FFF2-40B4-BE49-F238E27FC236}">
              <a16:creationId xmlns=""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14285" y="38100"/>
          <a:ext cx="1211580" cy="30861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232410</xdr:colOff>
      <xdr:row>0</xdr:row>
      <xdr:rowOff>19050</xdr:rowOff>
    </xdr:from>
    <xdr:to>
      <xdr:col>5</xdr:col>
      <xdr:colOff>727710</xdr:colOff>
      <xdr:row>0</xdr:row>
      <xdr:rowOff>340995</xdr:rowOff>
    </xdr:to>
    <xdr:pic>
      <xdr:nvPicPr>
        <xdr:cNvPr id="3" name="Picture 2">
          <a:hlinkClick xmlns:r="http://schemas.openxmlformats.org/officeDocument/2006/relationships" r:id="rId1"/>
          <a:extLst>
            <a:ext uri="{FF2B5EF4-FFF2-40B4-BE49-F238E27FC236}">
              <a16:creationId xmlns=""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985260" y="19050"/>
          <a:ext cx="1295400" cy="32194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11</xdr:col>
      <xdr:colOff>158115</xdr:colOff>
      <xdr:row>0</xdr:row>
      <xdr:rowOff>38100</xdr:rowOff>
    </xdr:from>
    <xdr:to>
      <xdr:col>12</xdr:col>
      <xdr:colOff>683895</xdr:colOff>
      <xdr:row>0</xdr:row>
      <xdr:rowOff>346710</xdr:rowOff>
    </xdr:to>
    <xdr:pic>
      <xdr:nvPicPr>
        <xdr:cNvPr id="4" name="Picture 3">
          <a:hlinkClick xmlns:r="http://schemas.openxmlformats.org/officeDocument/2006/relationships" r:id="rId1"/>
          <a:extLst>
            <a:ext uri="{FF2B5EF4-FFF2-40B4-BE49-F238E27FC236}">
              <a16:creationId xmlns="" xmlns:a16="http://schemas.microsoft.com/office/drawing/2014/main" id="{00000000-0008-0000-0300-000004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892415" y="38100"/>
          <a:ext cx="1221105" cy="308610"/>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142875</xdr:colOff>
      <xdr:row>12</xdr:row>
      <xdr:rowOff>47625</xdr:rowOff>
    </xdr:from>
    <xdr:to>
      <xdr:col>5</xdr:col>
      <xdr:colOff>962025</xdr:colOff>
      <xdr:row>21</xdr:row>
      <xdr:rowOff>66675</xdr:rowOff>
    </xdr:to>
    <xdr:graphicFrame macro="">
      <xdr:nvGraphicFramePr>
        <xdr:cNvPr id="1067" name="Chart 5">
          <a:extLst>
            <a:ext uri="{FF2B5EF4-FFF2-40B4-BE49-F238E27FC236}">
              <a16:creationId xmlns="" xmlns:a16="http://schemas.microsoft.com/office/drawing/2014/main" id="{00000000-0008-0000-0400-00002B04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323850</xdr:colOff>
      <xdr:row>0</xdr:row>
      <xdr:rowOff>38100</xdr:rowOff>
    </xdr:from>
    <xdr:to>
      <xdr:col>5</xdr:col>
      <xdr:colOff>1057275</xdr:colOff>
      <xdr:row>0</xdr:row>
      <xdr:rowOff>346710</xdr:rowOff>
    </xdr:to>
    <xdr:pic>
      <xdr:nvPicPr>
        <xdr:cNvPr id="6" name="Picture 5">
          <a:hlinkClick xmlns:r="http://schemas.openxmlformats.org/officeDocument/2006/relationships" r:id="rId2"/>
          <a:extLst>
            <a:ext uri="{FF2B5EF4-FFF2-40B4-BE49-F238E27FC236}">
              <a16:creationId xmlns="" xmlns:a16="http://schemas.microsoft.com/office/drawing/2014/main" id="{00000000-0008-0000-0400-000006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24425" y="38100"/>
          <a:ext cx="1219200" cy="308610"/>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13</xdr:col>
      <xdr:colOff>283845</xdr:colOff>
      <xdr:row>0</xdr:row>
      <xdr:rowOff>38100</xdr:rowOff>
    </xdr:from>
    <xdr:to>
      <xdr:col>15</xdr:col>
      <xdr:colOff>428625</xdr:colOff>
      <xdr:row>0</xdr:row>
      <xdr:rowOff>346710</xdr:rowOff>
    </xdr:to>
    <xdr:pic>
      <xdr:nvPicPr>
        <xdr:cNvPr id="3" name="Picture 2">
          <a:hlinkClick xmlns:r="http://schemas.openxmlformats.org/officeDocument/2006/relationships" r:id="rId1"/>
          <a:extLst>
            <a:ext uri="{FF2B5EF4-FFF2-40B4-BE49-F238E27FC236}">
              <a16:creationId xmlns=""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675245" y="38100"/>
          <a:ext cx="1211580" cy="308610"/>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142875</xdr:colOff>
      <xdr:row>12</xdr:row>
      <xdr:rowOff>47625</xdr:rowOff>
    </xdr:from>
    <xdr:to>
      <xdr:col>5</xdr:col>
      <xdr:colOff>962025</xdr:colOff>
      <xdr:row>21</xdr:row>
      <xdr:rowOff>66675</xdr:rowOff>
    </xdr:to>
    <xdr:graphicFrame macro="">
      <xdr:nvGraphicFramePr>
        <xdr:cNvPr id="2" name="Chart 5">
          <a:extLst>
            <a:ext uri="{FF2B5EF4-FFF2-40B4-BE49-F238E27FC236}">
              <a16:creationId xmlns="" xmlns:a16="http://schemas.microsoft.com/office/drawing/2014/main" id="{1D695455-C5F2-45F2-BB84-501DA16D74B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xdr:col>
      <xdr:colOff>323850</xdr:colOff>
      <xdr:row>0</xdr:row>
      <xdr:rowOff>38100</xdr:rowOff>
    </xdr:from>
    <xdr:to>
      <xdr:col>5</xdr:col>
      <xdr:colOff>1057275</xdr:colOff>
      <xdr:row>0</xdr:row>
      <xdr:rowOff>346710</xdr:rowOff>
    </xdr:to>
    <xdr:pic>
      <xdr:nvPicPr>
        <xdr:cNvPr id="3" name="Picture 2">
          <a:hlinkClick xmlns:r="http://schemas.openxmlformats.org/officeDocument/2006/relationships" r:id="rId2"/>
          <a:extLst>
            <a:ext uri="{FF2B5EF4-FFF2-40B4-BE49-F238E27FC236}">
              <a16:creationId xmlns="" xmlns:a16="http://schemas.microsoft.com/office/drawing/2014/main" id="{D935F2BA-C6DE-4811-87BE-200DC5FA6B15}"/>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4924425" y="38100"/>
          <a:ext cx="1219200" cy="308610"/>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53340</xdr:colOff>
      <xdr:row>2</xdr:row>
      <xdr:rowOff>19050</xdr:rowOff>
    </xdr:from>
    <xdr:to>
      <xdr:col>3</xdr:col>
      <xdr:colOff>1457325</xdr:colOff>
      <xdr:row>16</xdr:row>
      <xdr:rowOff>133350</xdr:rowOff>
    </xdr:to>
    <xdr:graphicFrame macro="">
      <xdr:nvGraphicFramePr>
        <xdr:cNvPr id="2" name="Chart 1">
          <a:extLst>
            <a:ext uri="{FF2B5EF4-FFF2-40B4-BE49-F238E27FC236}">
              <a16:creationId xmlns="" xmlns:a16="http://schemas.microsoft.com/office/drawing/2014/main" id="{00000000-0008-0000-06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7</xdr:col>
      <xdr:colOff>415290</xdr:colOff>
      <xdr:row>0</xdr:row>
      <xdr:rowOff>28575</xdr:rowOff>
    </xdr:from>
    <xdr:to>
      <xdr:col>8</xdr:col>
      <xdr:colOff>760095</xdr:colOff>
      <xdr:row>0</xdr:row>
      <xdr:rowOff>346710</xdr:rowOff>
    </xdr:to>
    <xdr:pic>
      <xdr:nvPicPr>
        <xdr:cNvPr id="3" name="Picture 2">
          <a:hlinkClick xmlns:r="http://schemas.openxmlformats.org/officeDocument/2006/relationships" r:id="rId2"/>
          <a:extLst>
            <a:ext uri="{FF2B5EF4-FFF2-40B4-BE49-F238E27FC236}">
              <a16:creationId xmlns="" xmlns:a16="http://schemas.microsoft.com/office/drawing/2014/main" id="{00000000-0008-0000-0600-000003000000}"/>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49415" y="28575"/>
          <a:ext cx="1221105" cy="318135"/>
        </a:xfrm>
        <a:prstGeom prst="rect">
          <a:avLst/>
        </a:prstGeom>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2</xdr:col>
      <xdr:colOff>47625</xdr:colOff>
      <xdr:row>0</xdr:row>
      <xdr:rowOff>47625</xdr:rowOff>
    </xdr:from>
    <xdr:to>
      <xdr:col>2</xdr:col>
      <xdr:colOff>1259205</xdr:colOff>
      <xdr:row>0</xdr:row>
      <xdr:rowOff>356235</xdr:rowOff>
    </xdr:to>
    <xdr:pic>
      <xdr:nvPicPr>
        <xdr:cNvPr id="3" name="Picture 2">
          <a:extLst>
            <a:ext uri="{FF2B5EF4-FFF2-40B4-BE49-F238E27FC236}">
              <a16:creationId xmlns="" xmlns:a16="http://schemas.microsoft.com/office/drawing/2014/main" id="{00000000-0008-0000-07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143500" y="47625"/>
          <a:ext cx="1211580" cy="308610"/>
        </a:xfrm>
        <a:prstGeom prst="rect">
          <a:avLst/>
        </a:prstGeom>
      </xdr:spPr>
    </xdr:pic>
    <xdr:clientData/>
  </xdr:twoCellAnchor>
</xdr:wsDr>
</file>

<file path=xl/theme/theme1.xml><?xml version="1.0" encoding="utf-8"?>
<a:theme xmlns:a="http://schemas.openxmlformats.org/drawingml/2006/main" name="Office Theme">
  <a:themeElements>
    <a:clrScheme name="V42-ClassicBlue">
      <a:dk1>
        <a:sysClr val="windowText" lastClr="000000"/>
      </a:dk1>
      <a:lt1>
        <a:sysClr val="window" lastClr="FFFFFF"/>
      </a:lt1>
      <a:dk2>
        <a:srgbClr val="3A5D9C"/>
      </a:dk2>
      <a:lt2>
        <a:srgbClr val="EEECE2"/>
      </a:lt2>
      <a:accent1>
        <a:srgbClr val="3B4E87"/>
      </a:accent1>
      <a:accent2>
        <a:srgbClr val="C04E4E"/>
      </a:accent2>
      <a:accent3>
        <a:srgbClr val="26AA26"/>
      </a:accent3>
      <a:accent4>
        <a:srgbClr val="7860B4"/>
      </a:accent4>
      <a:accent5>
        <a:srgbClr val="E68422"/>
      </a:accent5>
      <a:accent6>
        <a:srgbClr val="846648"/>
      </a:accent6>
      <a:hlink>
        <a:srgbClr val="4C92AE"/>
      </a:hlink>
      <a:folHlink>
        <a:srgbClr val="969696"/>
      </a:folHlink>
    </a:clrScheme>
    <a:fontScheme name="Vertex42 Calendars">
      <a:majorFont>
        <a:latin typeface="Century Gothic"/>
        <a:ea typeface=""/>
        <a:cs typeface=""/>
      </a:majorFont>
      <a:minorFont>
        <a:latin typeface="Arial"/>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 Id="rId4" Type="http://schemas.openxmlformats.org/officeDocument/2006/relationships/comments" Target="../comments2.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4.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5.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6.xml"/></Relationships>
</file>

<file path=xl/worksheets/_rels/sheet7.xml.rels><?xml version="1.0" encoding="UTF-8" standalone="yes"?>
<Relationships xmlns="http://schemas.openxmlformats.org/package/2006/relationships"><Relationship Id="rId3" Type="http://schemas.openxmlformats.org/officeDocument/2006/relationships/drawing" Target="../drawings/drawing7.xml"/><Relationship Id="rId2" Type="http://schemas.openxmlformats.org/officeDocument/2006/relationships/printerSettings" Target="../printerSettings/printerSettings7.bin"/><Relationship Id="rId1" Type="http://schemas.openxmlformats.org/officeDocument/2006/relationships/hyperlink" Target="https://www.vertex42.com/ExcelTemplates/account-register.html" TargetMode="External"/><Relationship Id="rId5" Type="http://schemas.openxmlformats.org/officeDocument/2006/relationships/comments" Target="../comments7.xml"/><Relationship Id="rId4" Type="http://schemas.openxmlformats.org/officeDocument/2006/relationships/vmlDrawing" Target="../drawings/vmlDrawing7.vml"/></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hyperlink" Target="https://www.vertex42.com/licensing/EULA_personaluse.html" TargetMode="External"/><Relationship Id="rId1" Type="http://schemas.openxmlformats.org/officeDocument/2006/relationships/hyperlink" Target="https://www.vertex42.com/ExcelTemplates/money-management-template.html" TargetMode="External"/><Relationship Id="rId5" Type="http://schemas.openxmlformats.org/officeDocument/2006/relationships/image" Target="../media/image2.png"/><Relationship Id="rId4"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52"/>
  <sheetViews>
    <sheetView showGridLines="0" workbookViewId="0">
      <pane ySplit="10" topLeftCell="A82" activePane="bottomLeft" state="frozen"/>
      <selection pane="bottomLeft" activeCell="S17" sqref="S17"/>
    </sheetView>
  </sheetViews>
  <sheetFormatPr defaultColWidth="8" defaultRowHeight="12.75" x14ac:dyDescent="0.2"/>
  <cols>
    <col min="1" max="1" width="24.28515625" style="4" customWidth="1"/>
    <col min="2" max="2" width="2.7109375" style="4" customWidth="1"/>
    <col min="3" max="14" width="7.5703125" style="4" customWidth="1"/>
    <col min="15" max="16" width="8.42578125" style="4" customWidth="1"/>
    <col min="17" max="17" width="5.28515625" style="4" customWidth="1"/>
    <col min="18" max="18" width="37.5703125" style="4" customWidth="1"/>
    <col min="19" max="16384" width="8" style="4"/>
  </cols>
  <sheetData>
    <row r="1" spans="1:18" ht="30" customHeight="1" x14ac:dyDescent="0.2">
      <c r="A1" s="98" t="s">
        <v>172</v>
      </c>
      <c r="B1" s="98"/>
      <c r="C1" s="98"/>
      <c r="D1" s="98"/>
      <c r="E1" s="98"/>
      <c r="F1" s="98"/>
      <c r="G1" s="98"/>
      <c r="H1" s="108"/>
      <c r="I1" s="109"/>
      <c r="J1" s="110"/>
      <c r="K1" s="110"/>
      <c r="L1" s="110"/>
      <c r="M1" s="110"/>
      <c r="N1" s="110"/>
      <c r="O1" s="110"/>
      <c r="P1" s="110"/>
    </row>
    <row r="2" spans="1:18" s="101" customFormat="1" ht="13.9" customHeight="1" x14ac:dyDescent="0.3">
      <c r="A2" s="183" t="s">
        <v>0</v>
      </c>
      <c r="B2" s="111"/>
      <c r="C2" s="111"/>
      <c r="D2" s="111"/>
      <c r="E2" s="111"/>
      <c r="F2" s="111"/>
      <c r="G2" s="111"/>
      <c r="H2" s="111"/>
      <c r="I2" s="111"/>
      <c r="J2" s="111"/>
      <c r="K2" s="111"/>
      <c r="L2" s="111"/>
      <c r="M2" s="111"/>
      <c r="N2" s="111"/>
      <c r="O2" s="111"/>
      <c r="P2" s="100" t="s">
        <v>179</v>
      </c>
      <c r="R2" s="93"/>
    </row>
    <row r="4" spans="1:18" s="67" customFormat="1" ht="15.4" customHeight="1" x14ac:dyDescent="0.3">
      <c r="B4" s="33" t="s">
        <v>28</v>
      </c>
      <c r="C4" s="126">
        <v>0</v>
      </c>
      <c r="N4" s="127" t="s">
        <v>16</v>
      </c>
      <c r="O4" s="167" t="s">
        <v>29</v>
      </c>
      <c r="P4" s="167" t="s">
        <v>32</v>
      </c>
    </row>
    <row r="5" spans="1:18" s="67" customFormat="1" ht="15.4" customHeight="1" x14ac:dyDescent="0.3">
      <c r="A5" s="133"/>
      <c r="B5" s="82" t="s">
        <v>3</v>
      </c>
      <c r="C5" s="175">
        <f>C43</f>
        <v>0</v>
      </c>
      <c r="D5" s="175">
        <f t="shared" ref="D5:N5" si="0">D43</f>
        <v>0</v>
      </c>
      <c r="E5" s="175">
        <f t="shared" si="0"/>
        <v>0</v>
      </c>
      <c r="F5" s="175">
        <f t="shared" si="0"/>
        <v>0</v>
      </c>
      <c r="G5" s="175">
        <f t="shared" si="0"/>
        <v>0</v>
      </c>
      <c r="H5" s="175">
        <f t="shared" si="0"/>
        <v>0</v>
      </c>
      <c r="I5" s="175">
        <f t="shared" si="0"/>
        <v>0</v>
      </c>
      <c r="J5" s="175">
        <f t="shared" si="0"/>
        <v>0</v>
      </c>
      <c r="K5" s="175">
        <f t="shared" si="0"/>
        <v>0</v>
      </c>
      <c r="L5" s="175">
        <f t="shared" si="0"/>
        <v>0</v>
      </c>
      <c r="M5" s="175">
        <f t="shared" si="0"/>
        <v>0</v>
      </c>
      <c r="N5" s="175">
        <f t="shared" si="0"/>
        <v>0</v>
      </c>
      <c r="O5" s="176">
        <f>SUM(C5:N5)</f>
        <v>0</v>
      </c>
      <c r="P5" s="176">
        <f>O5/COLUMNS(C5:N5)</f>
        <v>0</v>
      </c>
    </row>
    <row r="6" spans="1:18" s="67" customFormat="1" ht="15.4" customHeight="1" thickBot="1" x14ac:dyDescent="0.35">
      <c r="A6" s="134"/>
      <c r="B6" s="113" t="s">
        <v>4</v>
      </c>
      <c r="C6" s="177">
        <f>C146</f>
        <v>0</v>
      </c>
      <c r="D6" s="177">
        <f t="shared" ref="D6:N6" si="1">D146</f>
        <v>0</v>
      </c>
      <c r="E6" s="177">
        <f t="shared" si="1"/>
        <v>0</v>
      </c>
      <c r="F6" s="177">
        <f t="shared" si="1"/>
        <v>0</v>
      </c>
      <c r="G6" s="177">
        <f t="shared" si="1"/>
        <v>0</v>
      </c>
      <c r="H6" s="177">
        <f t="shared" si="1"/>
        <v>0</v>
      </c>
      <c r="I6" s="177">
        <f t="shared" si="1"/>
        <v>0</v>
      </c>
      <c r="J6" s="177">
        <f t="shared" si="1"/>
        <v>0</v>
      </c>
      <c r="K6" s="177">
        <f t="shared" si="1"/>
        <v>0</v>
      </c>
      <c r="L6" s="177">
        <f t="shared" si="1"/>
        <v>0</v>
      </c>
      <c r="M6" s="177">
        <f t="shared" si="1"/>
        <v>0</v>
      </c>
      <c r="N6" s="177">
        <f t="shared" si="1"/>
        <v>0</v>
      </c>
      <c r="O6" s="178">
        <f>SUM(C6:N6)</f>
        <v>0</v>
      </c>
      <c r="P6" s="178">
        <f>O6/COLUMNS(C6:N6)</f>
        <v>0</v>
      </c>
      <c r="Q6" s="135"/>
    </row>
    <row r="7" spans="1:18" s="67" customFormat="1" ht="15.4" customHeight="1" thickTop="1" x14ac:dyDescent="0.3">
      <c r="A7" s="136"/>
      <c r="B7" s="114" t="s">
        <v>30</v>
      </c>
      <c r="C7" s="179">
        <f>C5-C6</f>
        <v>0</v>
      </c>
      <c r="D7" s="179">
        <f t="shared" ref="D7:N7" si="2">D5-D6</f>
        <v>0</v>
      </c>
      <c r="E7" s="179">
        <f t="shared" si="2"/>
        <v>0</v>
      </c>
      <c r="F7" s="179">
        <f t="shared" si="2"/>
        <v>0</v>
      </c>
      <c r="G7" s="179">
        <f t="shared" si="2"/>
        <v>0</v>
      </c>
      <c r="H7" s="179">
        <f t="shared" si="2"/>
        <v>0</v>
      </c>
      <c r="I7" s="179">
        <f t="shared" si="2"/>
        <v>0</v>
      </c>
      <c r="J7" s="179">
        <f t="shared" si="2"/>
        <v>0</v>
      </c>
      <c r="K7" s="179">
        <f t="shared" si="2"/>
        <v>0</v>
      </c>
      <c r="L7" s="179">
        <f t="shared" si="2"/>
        <v>0</v>
      </c>
      <c r="M7" s="179">
        <f t="shared" si="2"/>
        <v>0</v>
      </c>
      <c r="N7" s="179">
        <f t="shared" si="2"/>
        <v>0</v>
      </c>
      <c r="O7" s="180">
        <f>SUM(C7:N7)</f>
        <v>0</v>
      </c>
      <c r="P7" s="180">
        <f>O7/COLUMNS(C7:N7)</f>
        <v>0</v>
      </c>
      <c r="Q7" s="135"/>
    </row>
    <row r="8" spans="1:18" s="139" customFormat="1" ht="15.4" customHeight="1" x14ac:dyDescent="0.3">
      <c r="A8" s="137"/>
      <c r="B8" s="33" t="s">
        <v>31</v>
      </c>
      <c r="C8" s="181">
        <f>C5-C6+C4</f>
        <v>0</v>
      </c>
      <c r="D8" s="181">
        <f>C8+D5-D6</f>
        <v>0</v>
      </c>
      <c r="E8" s="181">
        <f>D8+E5-E6</f>
        <v>0</v>
      </c>
      <c r="F8" s="181">
        <f>E8+F5-F6</f>
        <v>0</v>
      </c>
      <c r="G8" s="181">
        <f>F8+G5-G6</f>
        <v>0</v>
      </c>
      <c r="H8" s="181">
        <f t="shared" ref="H8:N8" si="3">G8+H5-H6</f>
        <v>0</v>
      </c>
      <c r="I8" s="181">
        <f t="shared" si="3"/>
        <v>0</v>
      </c>
      <c r="J8" s="181">
        <f t="shared" si="3"/>
        <v>0</v>
      </c>
      <c r="K8" s="181">
        <f t="shared" si="3"/>
        <v>0</v>
      </c>
      <c r="L8" s="181">
        <f t="shared" si="3"/>
        <v>0</v>
      </c>
      <c r="M8" s="181">
        <f t="shared" si="3"/>
        <v>0</v>
      </c>
      <c r="N8" s="181">
        <f t="shared" si="3"/>
        <v>0</v>
      </c>
      <c r="O8" s="182"/>
      <c r="P8" s="182"/>
      <c r="Q8" s="138"/>
    </row>
    <row r="9" spans="1:18" x14ac:dyDescent="0.2">
      <c r="B9" s="87"/>
      <c r="P9" s="34"/>
    </row>
    <row r="10" spans="1:18" ht="15.75" thickBot="1" x14ac:dyDescent="0.3">
      <c r="A10" s="35"/>
      <c r="B10" s="35"/>
      <c r="C10" s="36">
        <f>Report!B4</f>
        <v>43466</v>
      </c>
      <c r="D10" s="36">
        <f>DATE(YEAR(C10),MONTH(C10)+1,1)</f>
        <v>43497</v>
      </c>
      <c r="E10" s="36">
        <f t="shared" ref="E10:N10" si="4">DATE(YEAR(D10),MONTH(D10)+1,1)</f>
        <v>43525</v>
      </c>
      <c r="F10" s="36">
        <f t="shared" si="4"/>
        <v>43556</v>
      </c>
      <c r="G10" s="36">
        <f t="shared" si="4"/>
        <v>43586</v>
      </c>
      <c r="H10" s="36">
        <f t="shared" si="4"/>
        <v>43617</v>
      </c>
      <c r="I10" s="36">
        <f t="shared" si="4"/>
        <v>43647</v>
      </c>
      <c r="J10" s="36">
        <f t="shared" si="4"/>
        <v>43678</v>
      </c>
      <c r="K10" s="36">
        <f t="shared" si="4"/>
        <v>43709</v>
      </c>
      <c r="L10" s="36">
        <f t="shared" si="4"/>
        <v>43739</v>
      </c>
      <c r="M10" s="36">
        <f t="shared" si="4"/>
        <v>43770</v>
      </c>
      <c r="N10" s="36">
        <f t="shared" si="4"/>
        <v>43800</v>
      </c>
      <c r="O10" s="168" t="s">
        <v>29</v>
      </c>
      <c r="P10" s="168" t="s">
        <v>32</v>
      </c>
      <c r="R10" s="93"/>
    </row>
    <row r="12" spans="1:18" s="101" customFormat="1" ht="18.95" customHeight="1" x14ac:dyDescent="0.2">
      <c r="A12" s="186" t="s">
        <v>136</v>
      </c>
      <c r="B12" s="187"/>
      <c r="C12" s="187"/>
      <c r="D12" s="187"/>
      <c r="E12" s="187"/>
      <c r="F12" s="187"/>
      <c r="G12" s="187"/>
      <c r="H12" s="187"/>
      <c r="I12" s="187"/>
      <c r="J12" s="187"/>
      <c r="K12" s="187"/>
      <c r="L12" s="187"/>
      <c r="M12" s="187"/>
      <c r="N12" s="187"/>
      <c r="O12" s="187"/>
      <c r="P12" s="188"/>
      <c r="R12" s="148"/>
    </row>
    <row r="13" spans="1:18" s="23" customFormat="1" x14ac:dyDescent="0.2">
      <c r="A13" s="184" t="s">
        <v>7</v>
      </c>
      <c r="B13" s="88"/>
      <c r="C13" s="185"/>
      <c r="D13" s="185"/>
      <c r="E13" s="185"/>
      <c r="F13" s="185"/>
      <c r="G13" s="185"/>
      <c r="H13" s="185"/>
      <c r="I13" s="185"/>
      <c r="J13" s="185"/>
      <c r="K13" s="185"/>
      <c r="L13" s="185"/>
      <c r="M13" s="185"/>
      <c r="N13" s="185"/>
      <c r="O13" s="172">
        <f t="shared" ref="O13:O17" si="5">SUM(C13:N13)</f>
        <v>0</v>
      </c>
      <c r="P13" s="172">
        <f t="shared" ref="P13:P17" si="6">O13/COLUMNS(C13:N13)</f>
        <v>0</v>
      </c>
      <c r="R13" s="147"/>
    </row>
    <row r="14" spans="1:18" s="23" customFormat="1" x14ac:dyDescent="0.2">
      <c r="A14" s="169" t="s">
        <v>46</v>
      </c>
      <c r="B14" s="88"/>
      <c r="C14" s="171"/>
      <c r="D14" s="171"/>
      <c r="E14" s="171"/>
      <c r="F14" s="171"/>
      <c r="G14" s="171"/>
      <c r="H14" s="171"/>
      <c r="I14" s="171"/>
      <c r="J14" s="171"/>
      <c r="K14" s="171"/>
      <c r="L14" s="171"/>
      <c r="M14" s="171"/>
      <c r="N14" s="171"/>
      <c r="O14" s="172">
        <f t="shared" si="5"/>
        <v>0</v>
      </c>
      <c r="P14" s="172">
        <f t="shared" si="6"/>
        <v>0</v>
      </c>
      <c r="R14" s="147"/>
    </row>
    <row r="15" spans="1:18" s="23" customFormat="1" x14ac:dyDescent="0.2">
      <c r="A15" s="169" t="s">
        <v>10</v>
      </c>
      <c r="B15" s="88"/>
      <c r="C15" s="171"/>
      <c r="D15" s="171"/>
      <c r="E15" s="171"/>
      <c r="F15" s="171"/>
      <c r="G15" s="171"/>
      <c r="H15" s="171"/>
      <c r="I15" s="171"/>
      <c r="J15" s="171"/>
      <c r="K15" s="171"/>
      <c r="L15" s="171"/>
      <c r="M15" s="171"/>
      <c r="N15" s="171"/>
      <c r="O15" s="172">
        <f t="shared" si="5"/>
        <v>0</v>
      </c>
      <c r="P15" s="172">
        <f t="shared" si="6"/>
        <v>0</v>
      </c>
      <c r="R15" s="147"/>
    </row>
    <row r="16" spans="1:18" s="23" customFormat="1" x14ac:dyDescent="0.2">
      <c r="A16" s="169" t="s">
        <v>6</v>
      </c>
      <c r="B16" s="88"/>
      <c r="C16" s="171"/>
      <c r="D16" s="171"/>
      <c r="E16" s="171"/>
      <c r="F16" s="171"/>
      <c r="G16" s="171"/>
      <c r="H16" s="171"/>
      <c r="I16" s="171"/>
      <c r="J16" s="171"/>
      <c r="K16" s="171"/>
      <c r="L16" s="171"/>
      <c r="M16" s="171"/>
      <c r="N16" s="171"/>
      <c r="O16" s="172">
        <f t="shared" si="5"/>
        <v>0</v>
      </c>
      <c r="P16" s="172">
        <f t="shared" si="6"/>
        <v>0</v>
      </c>
      <c r="R16" s="147"/>
    </row>
    <row r="17" spans="1:16" s="23" customFormat="1" x14ac:dyDescent="0.2">
      <c r="A17" s="169" t="s">
        <v>133</v>
      </c>
      <c r="B17" s="88"/>
      <c r="C17" s="171"/>
      <c r="D17" s="171"/>
      <c r="E17" s="171"/>
      <c r="F17" s="171"/>
      <c r="G17" s="171"/>
      <c r="H17" s="171"/>
      <c r="I17" s="171"/>
      <c r="J17" s="171"/>
      <c r="K17" s="171"/>
      <c r="L17" s="171"/>
      <c r="M17" s="171"/>
      <c r="N17" s="171"/>
      <c r="O17" s="172">
        <f t="shared" si="5"/>
        <v>0</v>
      </c>
      <c r="P17" s="172">
        <f t="shared" si="6"/>
        <v>0</v>
      </c>
    </row>
    <row r="18" spans="1:16" s="23" customFormat="1" x14ac:dyDescent="0.2">
      <c r="A18" s="169" t="s">
        <v>18</v>
      </c>
      <c r="B18" s="88"/>
      <c r="C18" s="171"/>
      <c r="D18" s="171"/>
      <c r="E18" s="171"/>
      <c r="F18" s="171"/>
      <c r="G18" s="171"/>
      <c r="H18" s="171"/>
      <c r="I18" s="171"/>
      <c r="J18" s="171"/>
      <c r="K18" s="171"/>
      <c r="L18" s="171"/>
      <c r="M18" s="171"/>
      <c r="N18" s="171"/>
      <c r="O18" s="172">
        <f>SUM(C18:N18)</f>
        <v>0</v>
      </c>
      <c r="P18" s="172">
        <f>O18/COLUMNS(C18:N18)</f>
        <v>0</v>
      </c>
    </row>
    <row r="19" spans="1:16" s="23" customFormat="1" x14ac:dyDescent="0.2">
      <c r="A19" s="169" t="s">
        <v>47</v>
      </c>
      <c r="B19" s="88"/>
      <c r="C19" s="171"/>
      <c r="D19" s="171"/>
      <c r="E19" s="171"/>
      <c r="F19" s="171"/>
      <c r="G19" s="171"/>
      <c r="H19" s="171"/>
      <c r="I19" s="171"/>
      <c r="J19" s="171"/>
      <c r="K19" s="171"/>
      <c r="L19" s="171"/>
      <c r="M19" s="171"/>
      <c r="N19" s="171"/>
      <c r="O19" s="172">
        <f>SUM(C19:N19)</f>
        <v>0</v>
      </c>
      <c r="P19" s="172">
        <f>O19/COLUMNS(C19:N19)</f>
        <v>0</v>
      </c>
    </row>
    <row r="20" spans="1:16" s="23" customFormat="1" x14ac:dyDescent="0.2">
      <c r="A20" s="169" t="s">
        <v>11</v>
      </c>
      <c r="B20" s="88"/>
      <c r="C20" s="171"/>
      <c r="D20" s="171"/>
      <c r="E20" s="171"/>
      <c r="F20" s="171"/>
      <c r="G20" s="171"/>
      <c r="H20" s="171"/>
      <c r="I20" s="171"/>
      <c r="J20" s="171"/>
      <c r="K20" s="171"/>
      <c r="L20" s="171"/>
      <c r="M20" s="171"/>
      <c r="N20" s="171"/>
      <c r="O20" s="172">
        <f>SUM(C20:N20)</f>
        <v>0</v>
      </c>
      <c r="P20" s="172">
        <f>O20/COLUMNS(C20:N20)</f>
        <v>0</v>
      </c>
    </row>
    <row r="21" spans="1:16" s="23" customFormat="1" x14ac:dyDescent="0.2">
      <c r="A21" s="169"/>
      <c r="B21" s="88"/>
      <c r="C21" s="171"/>
      <c r="D21" s="171"/>
      <c r="E21" s="171"/>
      <c r="F21" s="171"/>
      <c r="G21" s="171"/>
      <c r="H21" s="171"/>
      <c r="I21" s="171"/>
      <c r="J21" s="171"/>
      <c r="K21" s="171"/>
      <c r="L21" s="171"/>
      <c r="M21" s="171"/>
      <c r="N21" s="171"/>
      <c r="O21" s="172">
        <f>SUM(C21:N21)</f>
        <v>0</v>
      </c>
      <c r="P21" s="172">
        <f>O21/COLUMNS(C21:N21)</f>
        <v>0</v>
      </c>
    </row>
    <row r="22" spans="1:16" s="23" customFormat="1" x14ac:dyDescent="0.2">
      <c r="A22" s="169"/>
      <c r="B22" s="88"/>
      <c r="C22" s="171"/>
      <c r="D22" s="171"/>
      <c r="E22" s="171"/>
      <c r="F22" s="171"/>
      <c r="G22" s="171"/>
      <c r="H22" s="171"/>
      <c r="I22" s="171"/>
      <c r="J22" s="171"/>
      <c r="K22" s="171"/>
      <c r="L22" s="171"/>
      <c r="M22" s="171"/>
      <c r="N22" s="171"/>
      <c r="O22" s="172">
        <f t="shared" ref="O22:O42" si="7">SUM(C22:N22)</f>
        <v>0</v>
      </c>
      <c r="P22" s="172">
        <f t="shared" ref="P22:P42" si="8">O22/COLUMNS(C22:N22)</f>
        <v>0</v>
      </c>
    </row>
    <row r="23" spans="1:16" s="23" customFormat="1" hidden="1" x14ac:dyDescent="0.2">
      <c r="A23" s="169"/>
      <c r="B23" s="88"/>
      <c r="C23" s="171"/>
      <c r="D23" s="171"/>
      <c r="E23" s="171"/>
      <c r="F23" s="171"/>
      <c r="G23" s="171"/>
      <c r="H23" s="171"/>
      <c r="I23" s="171"/>
      <c r="J23" s="171"/>
      <c r="K23" s="171"/>
      <c r="L23" s="171"/>
      <c r="M23" s="171"/>
      <c r="N23" s="171"/>
      <c r="O23" s="172">
        <f t="shared" si="7"/>
        <v>0</v>
      </c>
      <c r="P23" s="172">
        <f t="shared" si="8"/>
        <v>0</v>
      </c>
    </row>
    <row r="24" spans="1:16" s="23" customFormat="1" hidden="1" x14ac:dyDescent="0.2">
      <c r="A24" s="169"/>
      <c r="B24" s="88"/>
      <c r="C24" s="171"/>
      <c r="D24" s="171"/>
      <c r="E24" s="171"/>
      <c r="F24" s="171"/>
      <c r="G24" s="171"/>
      <c r="H24" s="171"/>
      <c r="I24" s="171"/>
      <c r="J24" s="171"/>
      <c r="K24" s="171"/>
      <c r="L24" s="171"/>
      <c r="M24" s="171"/>
      <c r="N24" s="171"/>
      <c r="O24" s="172">
        <f t="shared" si="7"/>
        <v>0</v>
      </c>
      <c r="P24" s="172">
        <f t="shared" si="8"/>
        <v>0</v>
      </c>
    </row>
    <row r="25" spans="1:16" s="23" customFormat="1" hidden="1" x14ac:dyDescent="0.2">
      <c r="A25" s="169"/>
      <c r="B25" s="88"/>
      <c r="C25" s="171"/>
      <c r="D25" s="171"/>
      <c r="E25" s="171"/>
      <c r="F25" s="171"/>
      <c r="G25" s="171"/>
      <c r="H25" s="171"/>
      <c r="I25" s="171"/>
      <c r="J25" s="171"/>
      <c r="K25" s="171"/>
      <c r="L25" s="171"/>
      <c r="M25" s="171"/>
      <c r="N25" s="171"/>
      <c r="O25" s="172">
        <f t="shared" si="7"/>
        <v>0</v>
      </c>
      <c r="P25" s="172">
        <f t="shared" si="8"/>
        <v>0</v>
      </c>
    </row>
    <row r="26" spans="1:16" s="23" customFormat="1" hidden="1" x14ac:dyDescent="0.2">
      <c r="A26" s="169"/>
      <c r="B26" s="88"/>
      <c r="C26" s="171"/>
      <c r="D26" s="171"/>
      <c r="E26" s="171"/>
      <c r="F26" s="171"/>
      <c r="G26" s="171"/>
      <c r="H26" s="171"/>
      <c r="I26" s="171"/>
      <c r="J26" s="171"/>
      <c r="K26" s="171"/>
      <c r="L26" s="171"/>
      <c r="M26" s="171"/>
      <c r="N26" s="171"/>
      <c r="O26" s="172">
        <f t="shared" si="7"/>
        <v>0</v>
      </c>
      <c r="P26" s="172">
        <f t="shared" si="8"/>
        <v>0</v>
      </c>
    </row>
    <row r="27" spans="1:16" s="23" customFormat="1" hidden="1" x14ac:dyDescent="0.2">
      <c r="A27" s="169"/>
      <c r="B27" s="88"/>
      <c r="C27" s="171"/>
      <c r="D27" s="171"/>
      <c r="E27" s="171"/>
      <c r="F27" s="171"/>
      <c r="G27" s="171"/>
      <c r="H27" s="171"/>
      <c r="I27" s="171"/>
      <c r="J27" s="171"/>
      <c r="K27" s="171"/>
      <c r="L27" s="171"/>
      <c r="M27" s="171"/>
      <c r="N27" s="171"/>
      <c r="O27" s="172">
        <f t="shared" si="7"/>
        <v>0</v>
      </c>
      <c r="P27" s="172">
        <f t="shared" si="8"/>
        <v>0</v>
      </c>
    </row>
    <row r="28" spans="1:16" s="23" customFormat="1" hidden="1" x14ac:dyDescent="0.2">
      <c r="A28" s="169"/>
      <c r="B28" s="88"/>
      <c r="C28" s="171"/>
      <c r="D28" s="171"/>
      <c r="E28" s="171"/>
      <c r="F28" s="171"/>
      <c r="G28" s="171"/>
      <c r="H28" s="171"/>
      <c r="I28" s="171"/>
      <c r="J28" s="171"/>
      <c r="K28" s="171"/>
      <c r="L28" s="171"/>
      <c r="M28" s="171"/>
      <c r="N28" s="171"/>
      <c r="O28" s="172">
        <f t="shared" si="7"/>
        <v>0</v>
      </c>
      <c r="P28" s="172">
        <f t="shared" si="8"/>
        <v>0</v>
      </c>
    </row>
    <row r="29" spans="1:16" s="23" customFormat="1" hidden="1" x14ac:dyDescent="0.2">
      <c r="A29" s="169"/>
      <c r="B29" s="88"/>
      <c r="C29" s="171"/>
      <c r="D29" s="171"/>
      <c r="E29" s="171"/>
      <c r="F29" s="171"/>
      <c r="G29" s="171"/>
      <c r="H29" s="171"/>
      <c r="I29" s="171"/>
      <c r="J29" s="171"/>
      <c r="K29" s="171"/>
      <c r="L29" s="171"/>
      <c r="M29" s="171"/>
      <c r="N29" s="171"/>
      <c r="O29" s="172">
        <f t="shared" si="7"/>
        <v>0</v>
      </c>
      <c r="P29" s="172">
        <f t="shared" si="8"/>
        <v>0</v>
      </c>
    </row>
    <row r="30" spans="1:16" s="23" customFormat="1" hidden="1" x14ac:dyDescent="0.2">
      <c r="A30" s="169"/>
      <c r="B30" s="88"/>
      <c r="C30" s="171"/>
      <c r="D30" s="171"/>
      <c r="E30" s="171"/>
      <c r="F30" s="171"/>
      <c r="G30" s="171"/>
      <c r="H30" s="171"/>
      <c r="I30" s="171"/>
      <c r="J30" s="171"/>
      <c r="K30" s="171"/>
      <c r="L30" s="171"/>
      <c r="M30" s="171"/>
      <c r="N30" s="171"/>
      <c r="O30" s="172">
        <f t="shared" si="7"/>
        <v>0</v>
      </c>
      <c r="P30" s="172">
        <f t="shared" si="8"/>
        <v>0</v>
      </c>
    </row>
    <row r="31" spans="1:16" s="23" customFormat="1" hidden="1" x14ac:dyDescent="0.2">
      <c r="A31" s="169"/>
      <c r="B31" s="88"/>
      <c r="C31" s="171"/>
      <c r="D31" s="171"/>
      <c r="E31" s="171"/>
      <c r="F31" s="171"/>
      <c r="G31" s="171"/>
      <c r="H31" s="171"/>
      <c r="I31" s="171"/>
      <c r="J31" s="171"/>
      <c r="K31" s="171"/>
      <c r="L31" s="171"/>
      <c r="M31" s="171"/>
      <c r="N31" s="171"/>
      <c r="O31" s="172">
        <f t="shared" si="7"/>
        <v>0</v>
      </c>
      <c r="P31" s="172">
        <f t="shared" si="8"/>
        <v>0</v>
      </c>
    </row>
    <row r="32" spans="1:16" s="23" customFormat="1" hidden="1" x14ac:dyDescent="0.2">
      <c r="A32" s="169"/>
      <c r="B32" s="88"/>
      <c r="C32" s="171"/>
      <c r="D32" s="171"/>
      <c r="E32" s="171"/>
      <c r="F32" s="171"/>
      <c r="G32" s="171"/>
      <c r="H32" s="171"/>
      <c r="I32" s="171"/>
      <c r="J32" s="171"/>
      <c r="K32" s="171"/>
      <c r="L32" s="171"/>
      <c r="M32" s="171"/>
      <c r="N32" s="171"/>
      <c r="O32" s="172">
        <f t="shared" si="7"/>
        <v>0</v>
      </c>
      <c r="P32" s="172">
        <f t="shared" si="8"/>
        <v>0</v>
      </c>
    </row>
    <row r="33" spans="1:16" s="23" customFormat="1" hidden="1" x14ac:dyDescent="0.2">
      <c r="A33" s="169"/>
      <c r="B33" s="88"/>
      <c r="C33" s="171"/>
      <c r="D33" s="171"/>
      <c r="E33" s="171"/>
      <c r="F33" s="171"/>
      <c r="G33" s="171"/>
      <c r="H33" s="171"/>
      <c r="I33" s="171"/>
      <c r="J33" s="171"/>
      <c r="K33" s="171"/>
      <c r="L33" s="171"/>
      <c r="M33" s="171"/>
      <c r="N33" s="171"/>
      <c r="O33" s="172">
        <f t="shared" si="7"/>
        <v>0</v>
      </c>
      <c r="P33" s="172">
        <f t="shared" si="8"/>
        <v>0</v>
      </c>
    </row>
    <row r="34" spans="1:16" s="23" customFormat="1" hidden="1" x14ac:dyDescent="0.2">
      <c r="A34" s="169"/>
      <c r="B34" s="88"/>
      <c r="C34" s="171"/>
      <c r="D34" s="171"/>
      <c r="E34" s="171"/>
      <c r="F34" s="171"/>
      <c r="G34" s="171"/>
      <c r="H34" s="171"/>
      <c r="I34" s="171"/>
      <c r="J34" s="171"/>
      <c r="K34" s="171"/>
      <c r="L34" s="171"/>
      <c r="M34" s="171"/>
      <c r="N34" s="171"/>
      <c r="O34" s="172">
        <f t="shared" si="7"/>
        <v>0</v>
      </c>
      <c r="P34" s="172">
        <f t="shared" si="8"/>
        <v>0</v>
      </c>
    </row>
    <row r="35" spans="1:16" s="23" customFormat="1" hidden="1" x14ac:dyDescent="0.2">
      <c r="A35" s="169"/>
      <c r="B35" s="88"/>
      <c r="C35" s="171"/>
      <c r="D35" s="171"/>
      <c r="E35" s="171"/>
      <c r="F35" s="171"/>
      <c r="G35" s="171"/>
      <c r="H35" s="171"/>
      <c r="I35" s="171"/>
      <c r="J35" s="171"/>
      <c r="K35" s="171"/>
      <c r="L35" s="171"/>
      <c r="M35" s="171"/>
      <c r="N35" s="171"/>
      <c r="O35" s="172">
        <f t="shared" si="7"/>
        <v>0</v>
      </c>
      <c r="P35" s="172">
        <f t="shared" si="8"/>
        <v>0</v>
      </c>
    </row>
    <row r="36" spans="1:16" s="23" customFormat="1" hidden="1" x14ac:dyDescent="0.2">
      <c r="A36" s="169"/>
      <c r="B36" s="88"/>
      <c r="C36" s="171"/>
      <c r="D36" s="171"/>
      <c r="E36" s="171"/>
      <c r="F36" s="171"/>
      <c r="G36" s="171"/>
      <c r="H36" s="171"/>
      <c r="I36" s="171"/>
      <c r="J36" s="171"/>
      <c r="K36" s="171"/>
      <c r="L36" s="171"/>
      <c r="M36" s="171"/>
      <c r="N36" s="171"/>
      <c r="O36" s="172">
        <f t="shared" si="7"/>
        <v>0</v>
      </c>
      <c r="P36" s="172">
        <f t="shared" si="8"/>
        <v>0</v>
      </c>
    </row>
    <row r="37" spans="1:16" s="23" customFormat="1" hidden="1" x14ac:dyDescent="0.2">
      <c r="A37" s="169"/>
      <c r="B37" s="88"/>
      <c r="C37" s="171"/>
      <c r="D37" s="171"/>
      <c r="E37" s="171"/>
      <c r="F37" s="171"/>
      <c r="G37" s="171"/>
      <c r="H37" s="171"/>
      <c r="I37" s="171"/>
      <c r="J37" s="171"/>
      <c r="K37" s="171"/>
      <c r="L37" s="171"/>
      <c r="M37" s="171"/>
      <c r="N37" s="171"/>
      <c r="O37" s="172">
        <f t="shared" si="7"/>
        <v>0</v>
      </c>
      <c r="P37" s="172">
        <f t="shared" si="8"/>
        <v>0</v>
      </c>
    </row>
    <row r="38" spans="1:16" s="23" customFormat="1" hidden="1" x14ac:dyDescent="0.2">
      <c r="A38" s="169"/>
      <c r="B38" s="88"/>
      <c r="C38" s="171"/>
      <c r="D38" s="171"/>
      <c r="E38" s="171"/>
      <c r="F38" s="171"/>
      <c r="G38" s="171"/>
      <c r="H38" s="171"/>
      <c r="I38" s="171"/>
      <c r="J38" s="171"/>
      <c r="K38" s="171"/>
      <c r="L38" s="171"/>
      <c r="M38" s="171"/>
      <c r="N38" s="171"/>
      <c r="O38" s="172">
        <f t="shared" si="7"/>
        <v>0</v>
      </c>
      <c r="P38" s="172">
        <f t="shared" si="8"/>
        <v>0</v>
      </c>
    </row>
    <row r="39" spans="1:16" s="23" customFormat="1" hidden="1" x14ac:dyDescent="0.2">
      <c r="A39" s="169"/>
      <c r="B39" s="88"/>
      <c r="C39" s="171"/>
      <c r="D39" s="171"/>
      <c r="E39" s="171"/>
      <c r="F39" s="171"/>
      <c r="G39" s="171"/>
      <c r="H39" s="171"/>
      <c r="I39" s="171"/>
      <c r="J39" s="171"/>
      <c r="K39" s="171"/>
      <c r="L39" s="171"/>
      <c r="M39" s="171"/>
      <c r="N39" s="171"/>
      <c r="O39" s="172">
        <f t="shared" si="7"/>
        <v>0</v>
      </c>
      <c r="P39" s="172">
        <f t="shared" si="8"/>
        <v>0</v>
      </c>
    </row>
    <row r="40" spans="1:16" s="23" customFormat="1" hidden="1" x14ac:dyDescent="0.2">
      <c r="A40" s="169"/>
      <c r="B40" s="88"/>
      <c r="C40" s="171"/>
      <c r="D40" s="171"/>
      <c r="E40" s="171"/>
      <c r="F40" s="171"/>
      <c r="G40" s="171"/>
      <c r="H40" s="171"/>
      <c r="I40" s="171"/>
      <c r="J40" s="171"/>
      <c r="K40" s="171"/>
      <c r="L40" s="171"/>
      <c r="M40" s="171"/>
      <c r="N40" s="171"/>
      <c r="O40" s="172">
        <f t="shared" si="7"/>
        <v>0</v>
      </c>
      <c r="P40" s="172">
        <f t="shared" si="8"/>
        <v>0</v>
      </c>
    </row>
    <row r="41" spans="1:16" s="23" customFormat="1" hidden="1" x14ac:dyDescent="0.2">
      <c r="A41" s="169"/>
      <c r="B41" s="88"/>
      <c r="C41" s="171"/>
      <c r="D41" s="171"/>
      <c r="E41" s="171"/>
      <c r="F41" s="171"/>
      <c r="G41" s="171"/>
      <c r="H41" s="171"/>
      <c r="I41" s="171"/>
      <c r="J41" s="171"/>
      <c r="K41" s="171"/>
      <c r="L41" s="171"/>
      <c r="M41" s="171"/>
      <c r="N41" s="171"/>
      <c r="O41" s="172">
        <f t="shared" si="7"/>
        <v>0</v>
      </c>
      <c r="P41" s="172">
        <f t="shared" si="8"/>
        <v>0</v>
      </c>
    </row>
    <row r="42" spans="1:16" s="23" customFormat="1" hidden="1" x14ac:dyDescent="0.2">
      <c r="A42" s="169"/>
      <c r="B42" s="88"/>
      <c r="C42" s="171"/>
      <c r="D42" s="171"/>
      <c r="E42" s="171"/>
      <c r="F42" s="171"/>
      <c r="G42" s="171"/>
      <c r="H42" s="171"/>
      <c r="I42" s="171"/>
      <c r="J42" s="171"/>
      <c r="K42" s="171"/>
      <c r="L42" s="171"/>
      <c r="M42" s="171"/>
      <c r="N42" s="171"/>
      <c r="O42" s="172">
        <f t="shared" si="7"/>
        <v>0</v>
      </c>
      <c r="P42" s="172">
        <f t="shared" si="8"/>
        <v>0</v>
      </c>
    </row>
    <row r="43" spans="1:16" s="112" customFormat="1" ht="18.399999999999999" customHeight="1" x14ac:dyDescent="0.3">
      <c r="A43" s="104"/>
      <c r="B43" s="105" t="s">
        <v>3</v>
      </c>
      <c r="C43" s="173">
        <f t="shared" ref="C43:N43" si="9">SUM(C12:C42)</f>
        <v>0</v>
      </c>
      <c r="D43" s="173">
        <f t="shared" si="9"/>
        <v>0</v>
      </c>
      <c r="E43" s="173">
        <f t="shared" si="9"/>
        <v>0</v>
      </c>
      <c r="F43" s="173">
        <f t="shared" si="9"/>
        <v>0</v>
      </c>
      <c r="G43" s="173">
        <f t="shared" si="9"/>
        <v>0</v>
      </c>
      <c r="H43" s="173">
        <f t="shared" si="9"/>
        <v>0</v>
      </c>
      <c r="I43" s="173">
        <f t="shared" si="9"/>
        <v>0</v>
      </c>
      <c r="J43" s="173">
        <f t="shared" si="9"/>
        <v>0</v>
      </c>
      <c r="K43" s="173">
        <f t="shared" si="9"/>
        <v>0</v>
      </c>
      <c r="L43" s="173">
        <f t="shared" si="9"/>
        <v>0</v>
      </c>
      <c r="M43" s="173">
        <f t="shared" si="9"/>
        <v>0</v>
      </c>
      <c r="N43" s="173">
        <f t="shared" si="9"/>
        <v>0</v>
      </c>
      <c r="O43" s="173">
        <f>SUM(C43:N43)</f>
        <v>0</v>
      </c>
      <c r="P43" s="173">
        <f>O43/12</f>
        <v>0</v>
      </c>
    </row>
    <row r="44" spans="1:16" s="23" customFormat="1" ht="11.25" x14ac:dyDescent="0.2"/>
    <row r="45" spans="1:16" s="101" customFormat="1" ht="18.95" customHeight="1" x14ac:dyDescent="0.3">
      <c r="A45" s="189" t="s">
        <v>137</v>
      </c>
      <c r="B45" s="190"/>
      <c r="C45" s="191"/>
      <c r="D45" s="191"/>
      <c r="E45" s="191"/>
      <c r="F45" s="191"/>
      <c r="G45" s="191"/>
      <c r="H45" s="191"/>
      <c r="I45" s="191"/>
      <c r="J45" s="191"/>
      <c r="K45" s="191"/>
      <c r="L45" s="191"/>
      <c r="M45" s="191"/>
      <c r="N45" s="191"/>
      <c r="O45" s="191"/>
      <c r="P45" s="192"/>
    </row>
    <row r="46" spans="1:16" s="23" customFormat="1" x14ac:dyDescent="0.2">
      <c r="A46" s="184" t="s">
        <v>123</v>
      </c>
      <c r="B46" s="88"/>
      <c r="C46" s="185"/>
      <c r="D46" s="185"/>
      <c r="E46" s="185"/>
      <c r="F46" s="185"/>
      <c r="G46" s="185"/>
      <c r="H46" s="185"/>
      <c r="I46" s="185"/>
      <c r="J46" s="185"/>
      <c r="K46" s="185"/>
      <c r="L46" s="185"/>
      <c r="M46" s="185"/>
      <c r="N46" s="185"/>
      <c r="O46" s="172">
        <f>SUM(C46:N46)</f>
        <v>0</v>
      </c>
      <c r="P46" s="172">
        <f>O46/COLUMNS(C46:N46)</f>
        <v>0</v>
      </c>
    </row>
    <row r="47" spans="1:16" s="23" customFormat="1" x14ac:dyDescent="0.2">
      <c r="A47" s="169" t="s">
        <v>117</v>
      </c>
      <c r="B47" s="88"/>
      <c r="C47" s="171"/>
      <c r="D47" s="171"/>
      <c r="E47" s="171"/>
      <c r="F47" s="171"/>
      <c r="G47" s="171"/>
      <c r="H47" s="171"/>
      <c r="I47" s="171"/>
      <c r="J47" s="171"/>
      <c r="K47" s="171"/>
      <c r="L47" s="171"/>
      <c r="M47" s="171"/>
      <c r="N47" s="171"/>
      <c r="O47" s="172">
        <f t="shared" ref="O47:O87" si="10">SUM(C47:N47)</f>
        <v>0</v>
      </c>
      <c r="P47" s="172">
        <f t="shared" ref="P47:P49" si="11">O47/COLUMNS(C47:N47)</f>
        <v>0</v>
      </c>
    </row>
    <row r="48" spans="1:16" s="23" customFormat="1" x14ac:dyDescent="0.2">
      <c r="A48" s="169" t="s">
        <v>25</v>
      </c>
      <c r="B48" s="88"/>
      <c r="C48" s="171"/>
      <c r="D48" s="171"/>
      <c r="E48" s="171"/>
      <c r="F48" s="171"/>
      <c r="G48" s="171"/>
      <c r="H48" s="171"/>
      <c r="I48" s="171"/>
      <c r="J48" s="171"/>
      <c r="K48" s="171"/>
      <c r="L48" s="171"/>
      <c r="M48" s="171"/>
      <c r="N48" s="171"/>
      <c r="O48" s="172">
        <f t="shared" si="10"/>
        <v>0</v>
      </c>
      <c r="P48" s="172">
        <f>O48/COLUMNS(C48:N48)</f>
        <v>0</v>
      </c>
    </row>
    <row r="49" spans="1:16" s="23" customFormat="1" x14ac:dyDescent="0.2">
      <c r="A49" s="169" t="s">
        <v>116</v>
      </c>
      <c r="B49" s="88"/>
      <c r="C49" s="171"/>
      <c r="D49" s="171"/>
      <c r="E49" s="171"/>
      <c r="F49" s="171"/>
      <c r="G49" s="171"/>
      <c r="H49" s="171"/>
      <c r="I49" s="171"/>
      <c r="J49" s="171"/>
      <c r="K49" s="171"/>
      <c r="L49" s="171"/>
      <c r="M49" s="171"/>
      <c r="N49" s="171"/>
      <c r="O49" s="172">
        <f t="shared" si="10"/>
        <v>0</v>
      </c>
      <c r="P49" s="172">
        <f t="shared" si="11"/>
        <v>0</v>
      </c>
    </row>
    <row r="50" spans="1:16" s="23" customFormat="1" x14ac:dyDescent="0.2">
      <c r="A50" s="169" t="s">
        <v>118</v>
      </c>
      <c r="B50" s="88"/>
      <c r="C50" s="171"/>
      <c r="D50" s="171"/>
      <c r="E50" s="171"/>
      <c r="F50" s="171"/>
      <c r="G50" s="171"/>
      <c r="H50" s="171"/>
      <c r="I50" s="171"/>
      <c r="J50" s="171"/>
      <c r="K50" s="171"/>
      <c r="L50" s="171"/>
      <c r="M50" s="171"/>
      <c r="N50" s="171"/>
      <c r="O50" s="172">
        <f t="shared" si="10"/>
        <v>0</v>
      </c>
      <c r="P50" s="172">
        <f>O50/COLUMNS(C50:N50)</f>
        <v>0</v>
      </c>
    </row>
    <row r="51" spans="1:16" s="23" customFormat="1" x14ac:dyDescent="0.2">
      <c r="A51" s="169" t="s">
        <v>101</v>
      </c>
      <c r="B51" s="88"/>
      <c r="C51" s="171"/>
      <c r="D51" s="171"/>
      <c r="E51" s="171"/>
      <c r="F51" s="171"/>
      <c r="G51" s="171"/>
      <c r="H51" s="171"/>
      <c r="I51" s="171"/>
      <c r="J51" s="171"/>
      <c r="K51" s="171"/>
      <c r="L51" s="171"/>
      <c r="M51" s="171"/>
      <c r="N51" s="171"/>
      <c r="O51" s="172">
        <f t="shared" si="10"/>
        <v>0</v>
      </c>
      <c r="P51" s="172">
        <f>O51/COLUMNS(C51:N51)</f>
        <v>0</v>
      </c>
    </row>
    <row r="52" spans="1:16" s="23" customFormat="1" x14ac:dyDescent="0.2">
      <c r="A52" s="169" t="s">
        <v>122</v>
      </c>
      <c r="B52" s="88"/>
      <c r="C52" s="171"/>
      <c r="D52" s="171"/>
      <c r="E52" s="171"/>
      <c r="F52" s="171"/>
      <c r="G52" s="171"/>
      <c r="H52" s="171"/>
      <c r="I52" s="171"/>
      <c r="J52" s="171"/>
      <c r="K52" s="171"/>
      <c r="L52" s="171"/>
      <c r="M52" s="171"/>
      <c r="N52" s="171"/>
      <c r="O52" s="172">
        <f t="shared" si="10"/>
        <v>0</v>
      </c>
      <c r="P52" s="172">
        <f>O52/COLUMNS(C52:N52)</f>
        <v>0</v>
      </c>
    </row>
    <row r="53" spans="1:16" s="23" customFormat="1" x14ac:dyDescent="0.2">
      <c r="A53" s="169" t="s">
        <v>119</v>
      </c>
      <c r="B53" s="88"/>
      <c r="C53" s="171"/>
      <c r="D53" s="171"/>
      <c r="E53" s="171"/>
      <c r="F53" s="171"/>
      <c r="G53" s="171"/>
      <c r="H53" s="171"/>
      <c r="I53" s="171"/>
      <c r="J53" s="171"/>
      <c r="K53" s="171"/>
      <c r="L53" s="171"/>
      <c r="M53" s="171"/>
      <c r="N53" s="171"/>
      <c r="O53" s="172">
        <f t="shared" si="10"/>
        <v>0</v>
      </c>
      <c r="P53" s="172">
        <f t="shared" ref="P53:P57" si="12">O53/COLUMNS(C53:N53)</f>
        <v>0</v>
      </c>
    </row>
    <row r="54" spans="1:16" s="23" customFormat="1" x14ac:dyDescent="0.2">
      <c r="A54" s="169" t="s">
        <v>8</v>
      </c>
      <c r="B54" s="88"/>
      <c r="C54" s="171"/>
      <c r="D54" s="171"/>
      <c r="E54" s="171"/>
      <c r="F54" s="171"/>
      <c r="G54" s="171"/>
      <c r="H54" s="171"/>
      <c r="I54" s="171"/>
      <c r="J54" s="171"/>
      <c r="K54" s="171"/>
      <c r="L54" s="171"/>
      <c r="M54" s="171"/>
      <c r="N54" s="171"/>
      <c r="O54" s="172">
        <f t="shared" si="10"/>
        <v>0</v>
      </c>
      <c r="P54" s="172">
        <f t="shared" si="12"/>
        <v>0</v>
      </c>
    </row>
    <row r="55" spans="1:16" s="23" customFormat="1" x14ac:dyDescent="0.2">
      <c r="A55" s="169" t="s">
        <v>107</v>
      </c>
      <c r="B55" s="88"/>
      <c r="C55" s="171"/>
      <c r="D55" s="171"/>
      <c r="E55" s="171"/>
      <c r="F55" s="171"/>
      <c r="G55" s="171"/>
      <c r="H55" s="171"/>
      <c r="I55" s="171"/>
      <c r="J55" s="171"/>
      <c r="K55" s="171"/>
      <c r="L55" s="171"/>
      <c r="M55" s="171"/>
      <c r="N55" s="171"/>
      <c r="O55" s="172">
        <f t="shared" si="10"/>
        <v>0</v>
      </c>
      <c r="P55" s="172">
        <f t="shared" si="12"/>
        <v>0</v>
      </c>
    </row>
    <row r="56" spans="1:16" s="23" customFormat="1" x14ac:dyDescent="0.2">
      <c r="A56" s="169" t="s">
        <v>114</v>
      </c>
      <c r="B56" s="88"/>
      <c r="C56" s="171"/>
      <c r="D56" s="171"/>
      <c r="E56" s="171"/>
      <c r="F56" s="171"/>
      <c r="G56" s="171"/>
      <c r="H56" s="171"/>
      <c r="I56" s="171"/>
      <c r="J56" s="171"/>
      <c r="K56" s="171"/>
      <c r="L56" s="171"/>
      <c r="M56" s="171"/>
      <c r="N56" s="171"/>
      <c r="O56" s="172">
        <f t="shared" si="10"/>
        <v>0</v>
      </c>
      <c r="P56" s="172">
        <f t="shared" si="12"/>
        <v>0</v>
      </c>
    </row>
    <row r="57" spans="1:16" s="23" customFormat="1" x14ac:dyDescent="0.2">
      <c r="A57" s="169" t="s">
        <v>127</v>
      </c>
      <c r="B57" s="88"/>
      <c r="C57" s="171"/>
      <c r="D57" s="171"/>
      <c r="E57" s="171"/>
      <c r="F57" s="171"/>
      <c r="G57" s="171"/>
      <c r="H57" s="171"/>
      <c r="I57" s="171"/>
      <c r="J57" s="171"/>
      <c r="K57" s="171"/>
      <c r="L57" s="171"/>
      <c r="M57" s="171"/>
      <c r="N57" s="171"/>
      <c r="O57" s="172">
        <f t="shared" si="10"/>
        <v>0</v>
      </c>
      <c r="P57" s="172">
        <f t="shared" si="12"/>
        <v>0</v>
      </c>
    </row>
    <row r="58" spans="1:16" s="23" customFormat="1" x14ac:dyDescent="0.2">
      <c r="A58" s="169" t="s">
        <v>120</v>
      </c>
      <c r="B58" s="88"/>
      <c r="C58" s="171"/>
      <c r="D58" s="171"/>
      <c r="E58" s="171"/>
      <c r="F58" s="171"/>
      <c r="G58" s="171"/>
      <c r="H58" s="171"/>
      <c r="I58" s="171"/>
      <c r="J58" s="171"/>
      <c r="K58" s="171"/>
      <c r="L58" s="171"/>
      <c r="M58" s="171"/>
      <c r="N58" s="171"/>
      <c r="O58" s="172">
        <f t="shared" si="10"/>
        <v>0</v>
      </c>
      <c r="P58" s="172">
        <f t="shared" ref="P58:P64" si="13">O58/COLUMNS(C58:N58)</f>
        <v>0</v>
      </c>
    </row>
    <row r="59" spans="1:16" s="23" customFormat="1" x14ac:dyDescent="0.2">
      <c r="A59" s="169" t="s">
        <v>52</v>
      </c>
      <c r="B59" s="88"/>
      <c r="C59" s="171"/>
      <c r="D59" s="171"/>
      <c r="E59" s="171"/>
      <c r="F59" s="171"/>
      <c r="G59" s="171"/>
      <c r="H59" s="171"/>
      <c r="I59" s="171"/>
      <c r="J59" s="171"/>
      <c r="K59" s="171"/>
      <c r="L59" s="171"/>
      <c r="M59" s="171"/>
      <c r="N59" s="171"/>
      <c r="O59" s="172">
        <f t="shared" si="10"/>
        <v>0</v>
      </c>
      <c r="P59" s="172">
        <f>O59/COLUMNS(C59:N59)</f>
        <v>0</v>
      </c>
    </row>
    <row r="60" spans="1:16" s="23" customFormat="1" x14ac:dyDescent="0.2">
      <c r="A60" s="169" t="s">
        <v>14</v>
      </c>
      <c r="B60" s="88"/>
      <c r="C60" s="171"/>
      <c r="D60" s="171"/>
      <c r="E60" s="171"/>
      <c r="F60" s="171"/>
      <c r="G60" s="171"/>
      <c r="H60" s="171"/>
      <c r="I60" s="171"/>
      <c r="J60" s="171"/>
      <c r="K60" s="171"/>
      <c r="L60" s="171"/>
      <c r="M60" s="171"/>
      <c r="N60" s="171"/>
      <c r="O60" s="172">
        <f t="shared" si="10"/>
        <v>0</v>
      </c>
      <c r="P60" s="172">
        <f>O60/COLUMNS(C60:N60)</f>
        <v>0</v>
      </c>
    </row>
    <row r="61" spans="1:16" s="23" customFormat="1" x14ac:dyDescent="0.2">
      <c r="A61" s="169" t="s">
        <v>12</v>
      </c>
      <c r="B61" s="88"/>
      <c r="C61" s="171"/>
      <c r="D61" s="171"/>
      <c r="E61" s="171"/>
      <c r="F61" s="171"/>
      <c r="G61" s="171"/>
      <c r="H61" s="171"/>
      <c r="I61" s="171"/>
      <c r="J61" s="171"/>
      <c r="K61" s="171"/>
      <c r="L61" s="171"/>
      <c r="M61" s="171"/>
      <c r="N61" s="171"/>
      <c r="O61" s="172">
        <f t="shared" si="10"/>
        <v>0</v>
      </c>
      <c r="P61" s="172">
        <f t="shared" si="13"/>
        <v>0</v>
      </c>
    </row>
    <row r="62" spans="1:16" s="23" customFormat="1" x14ac:dyDescent="0.2">
      <c r="A62" s="169" t="s">
        <v>115</v>
      </c>
      <c r="B62" s="88"/>
      <c r="C62" s="171"/>
      <c r="D62" s="171"/>
      <c r="E62" s="171"/>
      <c r="F62" s="171"/>
      <c r="G62" s="171"/>
      <c r="H62" s="171"/>
      <c r="I62" s="171"/>
      <c r="J62" s="171"/>
      <c r="K62" s="171"/>
      <c r="L62" s="171"/>
      <c r="M62" s="171"/>
      <c r="N62" s="171"/>
      <c r="O62" s="172">
        <f t="shared" si="10"/>
        <v>0</v>
      </c>
      <c r="P62" s="172">
        <f t="shared" si="13"/>
        <v>0</v>
      </c>
    </row>
    <row r="63" spans="1:16" s="23" customFormat="1" x14ac:dyDescent="0.2">
      <c r="A63" s="169" t="s">
        <v>106</v>
      </c>
      <c r="B63" s="88"/>
      <c r="C63" s="171"/>
      <c r="D63" s="171"/>
      <c r="E63" s="171"/>
      <c r="F63" s="171"/>
      <c r="G63" s="171"/>
      <c r="H63" s="171"/>
      <c r="I63" s="171"/>
      <c r="J63" s="171"/>
      <c r="K63" s="171"/>
      <c r="L63" s="171"/>
      <c r="M63" s="171"/>
      <c r="N63" s="171"/>
      <c r="O63" s="172">
        <f t="shared" si="10"/>
        <v>0</v>
      </c>
      <c r="P63" s="172">
        <f t="shared" si="13"/>
        <v>0</v>
      </c>
    </row>
    <row r="64" spans="1:16" s="23" customFormat="1" x14ac:dyDescent="0.2">
      <c r="A64" s="169" t="s">
        <v>125</v>
      </c>
      <c r="B64" s="88"/>
      <c r="C64" s="171"/>
      <c r="D64" s="171"/>
      <c r="E64" s="171"/>
      <c r="F64" s="171"/>
      <c r="G64" s="171"/>
      <c r="H64" s="171"/>
      <c r="I64" s="171"/>
      <c r="J64" s="171"/>
      <c r="K64" s="171"/>
      <c r="L64" s="171"/>
      <c r="M64" s="171"/>
      <c r="N64" s="171"/>
      <c r="O64" s="172">
        <f t="shared" si="10"/>
        <v>0</v>
      </c>
      <c r="P64" s="172">
        <f t="shared" si="13"/>
        <v>0</v>
      </c>
    </row>
    <row r="65" spans="1:16" s="23" customFormat="1" x14ac:dyDescent="0.2">
      <c r="A65" s="169" t="s">
        <v>9</v>
      </c>
      <c r="B65" s="88"/>
      <c r="C65" s="171"/>
      <c r="D65" s="171"/>
      <c r="E65" s="171"/>
      <c r="F65" s="171"/>
      <c r="G65" s="171"/>
      <c r="H65" s="171"/>
      <c r="I65" s="171"/>
      <c r="J65" s="171"/>
      <c r="K65" s="171"/>
      <c r="L65" s="171"/>
      <c r="M65" s="171"/>
      <c r="N65" s="171"/>
      <c r="O65" s="172">
        <f t="shared" si="10"/>
        <v>0</v>
      </c>
      <c r="P65" s="172">
        <f t="shared" ref="P65:P70" si="14">O65/COLUMNS(C65:N65)</f>
        <v>0</v>
      </c>
    </row>
    <row r="66" spans="1:16" s="23" customFormat="1" x14ac:dyDescent="0.2">
      <c r="A66" s="169" t="s">
        <v>50</v>
      </c>
      <c r="B66" s="88"/>
      <c r="C66" s="171"/>
      <c r="D66" s="171"/>
      <c r="E66" s="171"/>
      <c r="F66" s="171"/>
      <c r="G66" s="171"/>
      <c r="H66" s="171"/>
      <c r="I66" s="171"/>
      <c r="J66" s="171"/>
      <c r="K66" s="171"/>
      <c r="L66" s="171"/>
      <c r="M66" s="171"/>
      <c r="N66" s="171"/>
      <c r="O66" s="172">
        <f t="shared" si="10"/>
        <v>0</v>
      </c>
      <c r="P66" s="172">
        <f t="shared" si="14"/>
        <v>0</v>
      </c>
    </row>
    <row r="67" spans="1:16" s="23" customFormat="1" x14ac:dyDescent="0.2">
      <c r="A67" s="169" t="s">
        <v>104</v>
      </c>
      <c r="B67" s="88"/>
      <c r="C67" s="171"/>
      <c r="D67" s="171"/>
      <c r="E67" s="171"/>
      <c r="F67" s="171"/>
      <c r="G67" s="171"/>
      <c r="H67" s="171"/>
      <c r="I67" s="171"/>
      <c r="J67" s="171"/>
      <c r="K67" s="171"/>
      <c r="L67" s="171"/>
      <c r="M67" s="171"/>
      <c r="N67" s="171"/>
      <c r="O67" s="172">
        <f t="shared" si="10"/>
        <v>0</v>
      </c>
      <c r="P67" s="172">
        <f t="shared" si="14"/>
        <v>0</v>
      </c>
    </row>
    <row r="68" spans="1:16" s="23" customFormat="1" x14ac:dyDescent="0.2">
      <c r="A68" s="169" t="s">
        <v>105</v>
      </c>
      <c r="B68" s="88"/>
      <c r="C68" s="171"/>
      <c r="D68" s="171"/>
      <c r="E68" s="171"/>
      <c r="F68" s="171"/>
      <c r="G68" s="171"/>
      <c r="H68" s="171"/>
      <c r="I68" s="171"/>
      <c r="J68" s="171"/>
      <c r="K68" s="171"/>
      <c r="L68" s="171"/>
      <c r="M68" s="171"/>
      <c r="N68" s="171"/>
      <c r="O68" s="172">
        <f t="shared" si="10"/>
        <v>0</v>
      </c>
      <c r="P68" s="172">
        <f t="shared" si="14"/>
        <v>0</v>
      </c>
    </row>
    <row r="69" spans="1:16" s="23" customFormat="1" x14ac:dyDescent="0.2">
      <c r="A69" s="169" t="s">
        <v>108</v>
      </c>
      <c r="B69" s="88"/>
      <c r="C69" s="171"/>
      <c r="D69" s="171"/>
      <c r="E69" s="171"/>
      <c r="F69" s="171"/>
      <c r="G69" s="171"/>
      <c r="H69" s="171"/>
      <c r="I69" s="171"/>
      <c r="J69" s="171"/>
      <c r="K69" s="171"/>
      <c r="L69" s="171"/>
      <c r="M69" s="171"/>
      <c r="N69" s="171"/>
      <c r="O69" s="172">
        <f t="shared" si="10"/>
        <v>0</v>
      </c>
      <c r="P69" s="172">
        <f t="shared" si="14"/>
        <v>0</v>
      </c>
    </row>
    <row r="70" spans="1:16" s="23" customFormat="1" x14ac:dyDescent="0.2">
      <c r="A70" s="169" t="s">
        <v>51</v>
      </c>
      <c r="B70" s="88"/>
      <c r="C70" s="171"/>
      <c r="D70" s="171"/>
      <c r="E70" s="171"/>
      <c r="F70" s="171"/>
      <c r="G70" s="171"/>
      <c r="H70" s="171"/>
      <c r="I70" s="171"/>
      <c r="J70" s="171"/>
      <c r="K70" s="171"/>
      <c r="L70" s="171"/>
      <c r="M70" s="171"/>
      <c r="N70" s="171"/>
      <c r="O70" s="172">
        <f t="shared" si="10"/>
        <v>0</v>
      </c>
      <c r="P70" s="172">
        <f t="shared" si="14"/>
        <v>0</v>
      </c>
    </row>
    <row r="71" spans="1:16" s="23" customFormat="1" x14ac:dyDescent="0.2">
      <c r="A71" s="169" t="s">
        <v>121</v>
      </c>
      <c r="B71" s="88"/>
      <c r="C71" s="171"/>
      <c r="D71" s="171"/>
      <c r="E71" s="171"/>
      <c r="F71" s="171"/>
      <c r="G71" s="171"/>
      <c r="H71" s="171"/>
      <c r="I71" s="171"/>
      <c r="J71" s="171"/>
      <c r="K71" s="171"/>
      <c r="L71" s="171"/>
      <c r="M71" s="171"/>
      <c r="N71" s="171"/>
      <c r="O71" s="172">
        <f t="shared" si="10"/>
        <v>0</v>
      </c>
      <c r="P71" s="172">
        <f>O71/COLUMNS(C71:N71)</f>
        <v>0</v>
      </c>
    </row>
    <row r="72" spans="1:16" s="23" customFormat="1" x14ac:dyDescent="0.2">
      <c r="A72" s="169" t="s">
        <v>126</v>
      </c>
      <c r="B72" s="88"/>
      <c r="C72" s="171"/>
      <c r="D72" s="171"/>
      <c r="E72" s="171"/>
      <c r="F72" s="171"/>
      <c r="G72" s="171"/>
      <c r="H72" s="171"/>
      <c r="I72" s="171"/>
      <c r="J72" s="171"/>
      <c r="K72" s="171"/>
      <c r="L72" s="171"/>
      <c r="M72" s="171"/>
      <c r="N72" s="171"/>
      <c r="O72" s="172">
        <f t="shared" si="10"/>
        <v>0</v>
      </c>
      <c r="P72" s="172">
        <f>O72/COLUMNS(C72:N72)</f>
        <v>0</v>
      </c>
    </row>
    <row r="73" spans="1:16" s="23" customFormat="1" x14ac:dyDescent="0.2">
      <c r="A73" s="169" t="s">
        <v>103</v>
      </c>
      <c r="B73" s="88"/>
      <c r="C73" s="171"/>
      <c r="D73" s="171"/>
      <c r="E73" s="171"/>
      <c r="F73" s="171"/>
      <c r="G73" s="171"/>
      <c r="H73" s="171"/>
      <c r="I73" s="171"/>
      <c r="J73" s="171"/>
      <c r="K73" s="171"/>
      <c r="L73" s="171"/>
      <c r="M73" s="171"/>
      <c r="N73" s="171"/>
      <c r="O73" s="172">
        <f t="shared" si="10"/>
        <v>0</v>
      </c>
      <c r="P73" s="172">
        <f>O73/COLUMNS(C73:N73)</f>
        <v>0</v>
      </c>
    </row>
    <row r="74" spans="1:16" s="23" customFormat="1" x14ac:dyDescent="0.2">
      <c r="A74" s="169" t="s">
        <v>102</v>
      </c>
      <c r="B74" s="88"/>
      <c r="C74" s="171"/>
      <c r="D74" s="171"/>
      <c r="E74" s="171"/>
      <c r="F74" s="171"/>
      <c r="G74" s="171"/>
      <c r="H74" s="171"/>
      <c r="I74" s="171"/>
      <c r="J74" s="171"/>
      <c r="K74" s="171"/>
      <c r="L74" s="171"/>
      <c r="M74" s="171"/>
      <c r="N74" s="171"/>
      <c r="O74" s="172">
        <f t="shared" si="10"/>
        <v>0</v>
      </c>
      <c r="P74" s="172">
        <f t="shared" ref="P74:P79" si="15">O74/COLUMNS(C74:N74)</f>
        <v>0</v>
      </c>
    </row>
    <row r="75" spans="1:16" s="23" customFormat="1" x14ac:dyDescent="0.2">
      <c r="A75" s="169" t="s">
        <v>128</v>
      </c>
      <c r="B75" s="88"/>
      <c r="C75" s="171"/>
      <c r="D75" s="171"/>
      <c r="E75" s="171"/>
      <c r="F75" s="171"/>
      <c r="G75" s="171"/>
      <c r="H75" s="171"/>
      <c r="I75" s="171"/>
      <c r="J75" s="171"/>
      <c r="K75" s="171"/>
      <c r="L75" s="171"/>
      <c r="M75" s="171"/>
      <c r="N75" s="171"/>
      <c r="O75" s="172">
        <f t="shared" si="10"/>
        <v>0</v>
      </c>
      <c r="P75" s="172">
        <f>O75/COLUMNS(C75:N75)</f>
        <v>0</v>
      </c>
    </row>
    <row r="76" spans="1:16" s="23" customFormat="1" x14ac:dyDescent="0.2">
      <c r="A76" s="169" t="s">
        <v>129</v>
      </c>
      <c r="B76" s="88"/>
      <c r="C76" s="171"/>
      <c r="D76" s="171"/>
      <c r="E76" s="171"/>
      <c r="F76" s="171"/>
      <c r="G76" s="171"/>
      <c r="H76" s="171"/>
      <c r="I76" s="171"/>
      <c r="J76" s="171"/>
      <c r="K76" s="171"/>
      <c r="L76" s="171"/>
      <c r="M76" s="171"/>
      <c r="N76" s="171"/>
      <c r="O76" s="172">
        <f t="shared" si="10"/>
        <v>0</v>
      </c>
      <c r="P76" s="172">
        <f t="shared" si="15"/>
        <v>0</v>
      </c>
    </row>
    <row r="77" spans="1:16" s="23" customFormat="1" x14ac:dyDescent="0.2">
      <c r="A77" s="169" t="s">
        <v>130</v>
      </c>
      <c r="B77" s="88"/>
      <c r="C77" s="171"/>
      <c r="D77" s="171"/>
      <c r="E77" s="171"/>
      <c r="F77" s="171"/>
      <c r="G77" s="171"/>
      <c r="H77" s="171"/>
      <c r="I77" s="171"/>
      <c r="J77" s="171"/>
      <c r="K77" s="171"/>
      <c r="L77" s="171"/>
      <c r="M77" s="171"/>
      <c r="N77" s="171"/>
      <c r="O77" s="172">
        <f t="shared" si="10"/>
        <v>0</v>
      </c>
      <c r="P77" s="172">
        <f t="shared" si="15"/>
        <v>0</v>
      </c>
    </row>
    <row r="78" spans="1:16" s="23" customFormat="1" x14ac:dyDescent="0.2">
      <c r="A78" s="169" t="s">
        <v>131</v>
      </c>
      <c r="B78" s="88"/>
      <c r="C78" s="171"/>
      <c r="D78" s="171"/>
      <c r="E78" s="171"/>
      <c r="F78" s="171"/>
      <c r="G78" s="171"/>
      <c r="H78" s="171"/>
      <c r="I78" s="171"/>
      <c r="J78" s="171"/>
      <c r="K78" s="171"/>
      <c r="L78" s="171"/>
      <c r="M78" s="171"/>
      <c r="N78" s="171"/>
      <c r="O78" s="172">
        <f t="shared" si="10"/>
        <v>0</v>
      </c>
      <c r="P78" s="172">
        <f t="shared" si="15"/>
        <v>0</v>
      </c>
    </row>
    <row r="79" spans="1:16" s="23" customFormat="1" x14ac:dyDescent="0.2">
      <c r="A79" s="169" t="s">
        <v>132</v>
      </c>
      <c r="B79" s="88"/>
      <c r="C79" s="171"/>
      <c r="D79" s="171"/>
      <c r="E79" s="171"/>
      <c r="F79" s="171"/>
      <c r="G79" s="171"/>
      <c r="H79" s="171"/>
      <c r="I79" s="171"/>
      <c r="J79" s="171"/>
      <c r="K79" s="171"/>
      <c r="L79" s="171"/>
      <c r="M79" s="171"/>
      <c r="N79" s="171"/>
      <c r="O79" s="172">
        <f t="shared" si="10"/>
        <v>0</v>
      </c>
      <c r="P79" s="172">
        <f t="shared" si="15"/>
        <v>0</v>
      </c>
    </row>
    <row r="80" spans="1:16" s="23" customFormat="1" x14ac:dyDescent="0.2">
      <c r="A80" s="169" t="s">
        <v>13</v>
      </c>
      <c r="B80" s="88"/>
      <c r="C80" s="171"/>
      <c r="D80" s="171"/>
      <c r="E80" s="171"/>
      <c r="F80" s="171"/>
      <c r="G80" s="171"/>
      <c r="H80" s="171"/>
      <c r="I80" s="171"/>
      <c r="J80" s="171"/>
      <c r="K80" s="171"/>
      <c r="L80" s="171"/>
      <c r="M80" s="171"/>
      <c r="N80" s="171"/>
      <c r="O80" s="172">
        <f t="shared" si="10"/>
        <v>0</v>
      </c>
      <c r="P80" s="172">
        <f>O80/COLUMNS(C80:N80)</f>
        <v>0</v>
      </c>
    </row>
    <row r="81" spans="1:16" s="23" customFormat="1" x14ac:dyDescent="0.2">
      <c r="A81" s="169" t="s">
        <v>48</v>
      </c>
      <c r="B81" s="88"/>
      <c r="C81" s="171"/>
      <c r="D81" s="171"/>
      <c r="E81" s="171"/>
      <c r="F81" s="171"/>
      <c r="G81" s="171"/>
      <c r="H81" s="171"/>
      <c r="I81" s="171"/>
      <c r="J81" s="171"/>
      <c r="K81" s="171"/>
      <c r="L81" s="171"/>
      <c r="M81" s="171"/>
      <c r="N81" s="171"/>
      <c r="O81" s="172">
        <f t="shared" si="10"/>
        <v>0</v>
      </c>
      <c r="P81" s="172">
        <f>O81/COLUMNS(C81:N81)</f>
        <v>0</v>
      </c>
    </row>
    <row r="82" spans="1:16" s="23" customFormat="1" x14ac:dyDescent="0.2">
      <c r="A82" s="169" t="s">
        <v>124</v>
      </c>
      <c r="B82" s="88"/>
      <c r="C82" s="171"/>
      <c r="D82" s="171"/>
      <c r="E82" s="171"/>
      <c r="F82" s="171"/>
      <c r="G82" s="171"/>
      <c r="H82" s="171"/>
      <c r="I82" s="171"/>
      <c r="J82" s="171"/>
      <c r="K82" s="171"/>
      <c r="L82" s="171"/>
      <c r="M82" s="171"/>
      <c r="N82" s="171"/>
      <c r="O82" s="172">
        <f t="shared" si="10"/>
        <v>0</v>
      </c>
      <c r="P82" s="172">
        <f t="shared" ref="P82:P86" si="16">O82/COLUMNS(C82:N82)</f>
        <v>0</v>
      </c>
    </row>
    <row r="83" spans="1:16" s="23" customFormat="1" x14ac:dyDescent="0.2">
      <c r="A83" s="169" t="s">
        <v>49</v>
      </c>
      <c r="B83" s="88"/>
      <c r="C83" s="171"/>
      <c r="D83" s="171"/>
      <c r="E83" s="171"/>
      <c r="F83" s="171"/>
      <c r="G83" s="171"/>
      <c r="H83" s="171"/>
      <c r="I83" s="171"/>
      <c r="J83" s="171"/>
      <c r="K83" s="171"/>
      <c r="L83" s="171"/>
      <c r="M83" s="171"/>
      <c r="N83" s="171"/>
      <c r="O83" s="172">
        <f t="shared" si="10"/>
        <v>0</v>
      </c>
      <c r="P83" s="172">
        <f t="shared" si="16"/>
        <v>0</v>
      </c>
    </row>
    <row r="84" spans="1:16" s="23" customFormat="1" x14ac:dyDescent="0.2">
      <c r="A84" s="169" t="s">
        <v>109</v>
      </c>
      <c r="B84" s="88"/>
      <c r="C84" s="171"/>
      <c r="D84" s="171"/>
      <c r="E84" s="171"/>
      <c r="F84" s="171"/>
      <c r="G84" s="171"/>
      <c r="H84" s="171"/>
      <c r="I84" s="171"/>
      <c r="J84" s="171"/>
      <c r="K84" s="171"/>
      <c r="L84" s="171"/>
      <c r="M84" s="171"/>
      <c r="N84" s="171"/>
      <c r="O84" s="172">
        <f t="shared" si="10"/>
        <v>0</v>
      </c>
      <c r="P84" s="172">
        <f t="shared" si="16"/>
        <v>0</v>
      </c>
    </row>
    <row r="85" spans="1:16" s="23" customFormat="1" x14ac:dyDescent="0.2">
      <c r="A85" s="169" t="s">
        <v>111</v>
      </c>
      <c r="B85" s="88"/>
      <c r="C85" s="171"/>
      <c r="D85" s="171"/>
      <c r="E85" s="171"/>
      <c r="F85" s="171"/>
      <c r="G85" s="171"/>
      <c r="H85" s="171"/>
      <c r="I85" s="171"/>
      <c r="J85" s="171"/>
      <c r="K85" s="171"/>
      <c r="L85" s="171"/>
      <c r="M85" s="171"/>
      <c r="N85" s="171"/>
      <c r="O85" s="172">
        <f t="shared" si="10"/>
        <v>0</v>
      </c>
      <c r="P85" s="172">
        <f>O85/COLUMNS(C85:N85)</f>
        <v>0</v>
      </c>
    </row>
    <row r="86" spans="1:16" s="23" customFormat="1" x14ac:dyDescent="0.2">
      <c r="A86" s="169" t="s">
        <v>112</v>
      </c>
      <c r="B86" s="88"/>
      <c r="C86" s="171"/>
      <c r="D86" s="171"/>
      <c r="E86" s="171"/>
      <c r="F86" s="171"/>
      <c r="G86" s="171"/>
      <c r="H86" s="171"/>
      <c r="I86" s="171"/>
      <c r="J86" s="171"/>
      <c r="K86" s="171"/>
      <c r="L86" s="171"/>
      <c r="M86" s="171"/>
      <c r="N86" s="171"/>
      <c r="O86" s="172">
        <f t="shared" si="10"/>
        <v>0</v>
      </c>
      <c r="P86" s="172">
        <f t="shared" si="16"/>
        <v>0</v>
      </c>
    </row>
    <row r="87" spans="1:16" s="23" customFormat="1" x14ac:dyDescent="0.2">
      <c r="A87" s="169" t="s">
        <v>113</v>
      </c>
      <c r="B87" s="88"/>
      <c r="C87" s="171"/>
      <c r="D87" s="171"/>
      <c r="E87" s="171"/>
      <c r="F87" s="171"/>
      <c r="G87" s="171"/>
      <c r="H87" s="171"/>
      <c r="I87" s="171"/>
      <c r="J87" s="171"/>
      <c r="K87" s="171"/>
      <c r="L87" s="171"/>
      <c r="M87" s="171"/>
      <c r="N87" s="171"/>
      <c r="O87" s="172">
        <f t="shared" si="10"/>
        <v>0</v>
      </c>
      <c r="P87" s="172">
        <f>O87/COLUMNS(C87:N87)</f>
        <v>0</v>
      </c>
    </row>
    <row r="88" spans="1:16" s="23" customFormat="1" x14ac:dyDescent="0.2">
      <c r="A88" s="169" t="s">
        <v>110</v>
      </c>
      <c r="B88" s="88"/>
      <c r="C88" s="171"/>
      <c r="D88" s="171"/>
      <c r="E88" s="171"/>
      <c r="F88" s="171"/>
      <c r="G88" s="171"/>
      <c r="H88" s="171"/>
      <c r="I88" s="171"/>
      <c r="J88" s="171"/>
      <c r="K88" s="171"/>
      <c r="L88" s="171"/>
      <c r="M88" s="171"/>
      <c r="N88" s="171"/>
      <c r="O88" s="172">
        <f t="shared" ref="O88:O92" si="17">SUM(C88:N88)</f>
        <v>0</v>
      </c>
      <c r="P88" s="172">
        <f t="shared" ref="P88:P92" si="18">O88/COLUMNS(C88:N88)</f>
        <v>0</v>
      </c>
    </row>
    <row r="89" spans="1:16" s="23" customFormat="1" x14ac:dyDescent="0.2">
      <c r="A89" s="169"/>
      <c r="B89" s="88"/>
      <c r="C89" s="171"/>
      <c r="D89" s="171"/>
      <c r="E89" s="171"/>
      <c r="F89" s="171"/>
      <c r="G89" s="171"/>
      <c r="H89" s="171"/>
      <c r="I89" s="171"/>
      <c r="J89" s="171"/>
      <c r="K89" s="171"/>
      <c r="L89" s="171"/>
      <c r="M89" s="171"/>
      <c r="N89" s="171"/>
      <c r="O89" s="172">
        <f t="shared" si="17"/>
        <v>0</v>
      </c>
      <c r="P89" s="172">
        <f t="shared" si="18"/>
        <v>0</v>
      </c>
    </row>
    <row r="90" spans="1:16" s="23" customFormat="1" x14ac:dyDescent="0.2">
      <c r="A90" s="169"/>
      <c r="B90" s="88"/>
      <c r="C90" s="171"/>
      <c r="D90" s="171"/>
      <c r="E90" s="171"/>
      <c r="F90" s="171"/>
      <c r="G90" s="171"/>
      <c r="H90" s="171"/>
      <c r="I90" s="171"/>
      <c r="J90" s="171"/>
      <c r="K90" s="171"/>
      <c r="L90" s="171"/>
      <c r="M90" s="171"/>
      <c r="N90" s="171"/>
      <c r="O90" s="172">
        <f t="shared" si="17"/>
        <v>0</v>
      </c>
      <c r="P90" s="172">
        <f t="shared" si="18"/>
        <v>0</v>
      </c>
    </row>
    <row r="91" spans="1:16" s="23" customFormat="1" x14ac:dyDescent="0.2">
      <c r="A91" s="169"/>
      <c r="B91" s="88"/>
      <c r="C91" s="171"/>
      <c r="D91" s="171"/>
      <c r="E91" s="171"/>
      <c r="F91" s="171"/>
      <c r="G91" s="171"/>
      <c r="H91" s="171"/>
      <c r="I91" s="171"/>
      <c r="J91" s="171"/>
      <c r="K91" s="171"/>
      <c r="L91" s="171"/>
      <c r="M91" s="171"/>
      <c r="N91" s="171"/>
      <c r="O91" s="172">
        <f t="shared" si="17"/>
        <v>0</v>
      </c>
      <c r="P91" s="172">
        <f t="shared" si="18"/>
        <v>0</v>
      </c>
    </row>
    <row r="92" spans="1:16" s="23" customFormat="1" x14ac:dyDescent="0.2">
      <c r="A92" s="169"/>
      <c r="B92" s="88"/>
      <c r="C92" s="171"/>
      <c r="D92" s="171"/>
      <c r="E92" s="171"/>
      <c r="F92" s="171"/>
      <c r="G92" s="171"/>
      <c r="H92" s="171"/>
      <c r="I92" s="171"/>
      <c r="J92" s="171"/>
      <c r="K92" s="171"/>
      <c r="L92" s="171"/>
      <c r="M92" s="171"/>
      <c r="N92" s="171"/>
      <c r="O92" s="172">
        <f t="shared" si="17"/>
        <v>0</v>
      </c>
      <c r="P92" s="172">
        <f t="shared" si="18"/>
        <v>0</v>
      </c>
    </row>
    <row r="93" spans="1:16" s="23" customFormat="1" x14ac:dyDescent="0.2">
      <c r="A93" s="169"/>
      <c r="B93" s="88"/>
      <c r="C93" s="171"/>
      <c r="D93" s="171"/>
      <c r="E93" s="171"/>
      <c r="F93" s="171"/>
      <c r="G93" s="171"/>
      <c r="H93" s="171"/>
      <c r="I93" s="171"/>
      <c r="J93" s="171"/>
      <c r="K93" s="171"/>
      <c r="L93" s="171"/>
      <c r="M93" s="171"/>
      <c r="N93" s="171"/>
      <c r="O93" s="172">
        <f t="shared" ref="O93:O145" si="19">SUM(C93:N93)</f>
        <v>0</v>
      </c>
      <c r="P93" s="172">
        <f t="shared" ref="P93:P145" si="20">O93/COLUMNS(C93:N93)</f>
        <v>0</v>
      </c>
    </row>
    <row r="94" spans="1:16" s="23" customFormat="1" x14ac:dyDescent="0.2">
      <c r="A94" s="169"/>
      <c r="B94" s="88"/>
      <c r="C94" s="171"/>
      <c r="D94" s="171"/>
      <c r="E94" s="171"/>
      <c r="F94" s="171"/>
      <c r="G94" s="171"/>
      <c r="H94" s="171"/>
      <c r="I94" s="171"/>
      <c r="J94" s="171"/>
      <c r="K94" s="171"/>
      <c r="L94" s="171"/>
      <c r="M94" s="171"/>
      <c r="N94" s="171"/>
      <c r="O94" s="172">
        <f t="shared" si="19"/>
        <v>0</v>
      </c>
      <c r="P94" s="172">
        <f t="shared" si="20"/>
        <v>0</v>
      </c>
    </row>
    <row r="95" spans="1:16" s="23" customFormat="1" x14ac:dyDescent="0.2">
      <c r="A95" s="169"/>
      <c r="B95" s="88"/>
      <c r="C95" s="171"/>
      <c r="D95" s="171"/>
      <c r="E95" s="171"/>
      <c r="F95" s="171"/>
      <c r="G95" s="171"/>
      <c r="H95" s="171"/>
      <c r="I95" s="171"/>
      <c r="J95" s="171"/>
      <c r="K95" s="171"/>
      <c r="L95" s="171"/>
      <c r="M95" s="171"/>
      <c r="N95" s="171"/>
      <c r="O95" s="172">
        <f t="shared" si="19"/>
        <v>0</v>
      </c>
      <c r="P95" s="172">
        <f t="shared" si="20"/>
        <v>0</v>
      </c>
    </row>
    <row r="96" spans="1:16" s="23" customFormat="1" hidden="1" x14ac:dyDescent="0.2">
      <c r="A96" s="169"/>
      <c r="B96" s="88"/>
      <c r="C96" s="171"/>
      <c r="D96" s="171"/>
      <c r="E96" s="171"/>
      <c r="F96" s="171"/>
      <c r="G96" s="171"/>
      <c r="H96" s="171"/>
      <c r="I96" s="171"/>
      <c r="J96" s="171"/>
      <c r="K96" s="171"/>
      <c r="L96" s="171"/>
      <c r="M96" s="171"/>
      <c r="N96" s="171"/>
      <c r="O96" s="172">
        <f t="shared" si="19"/>
        <v>0</v>
      </c>
      <c r="P96" s="172">
        <f t="shared" si="20"/>
        <v>0</v>
      </c>
    </row>
    <row r="97" spans="1:16" s="23" customFormat="1" hidden="1" x14ac:dyDescent="0.2">
      <c r="A97" s="169"/>
      <c r="B97" s="88"/>
      <c r="C97" s="171"/>
      <c r="D97" s="171"/>
      <c r="E97" s="171"/>
      <c r="F97" s="171"/>
      <c r="G97" s="171"/>
      <c r="H97" s="171"/>
      <c r="I97" s="171"/>
      <c r="J97" s="171"/>
      <c r="K97" s="171"/>
      <c r="L97" s="171"/>
      <c r="M97" s="171"/>
      <c r="N97" s="171"/>
      <c r="O97" s="172">
        <f t="shared" si="19"/>
        <v>0</v>
      </c>
      <c r="P97" s="172">
        <f t="shared" si="20"/>
        <v>0</v>
      </c>
    </row>
    <row r="98" spans="1:16" s="23" customFormat="1" hidden="1" x14ac:dyDescent="0.2">
      <c r="A98" s="169"/>
      <c r="B98" s="88"/>
      <c r="C98" s="171"/>
      <c r="D98" s="171"/>
      <c r="E98" s="171"/>
      <c r="F98" s="171"/>
      <c r="G98" s="171"/>
      <c r="H98" s="171"/>
      <c r="I98" s="171"/>
      <c r="J98" s="171"/>
      <c r="K98" s="171"/>
      <c r="L98" s="171"/>
      <c r="M98" s="171"/>
      <c r="N98" s="171"/>
      <c r="O98" s="172">
        <f t="shared" si="19"/>
        <v>0</v>
      </c>
      <c r="P98" s="172">
        <f t="shared" si="20"/>
        <v>0</v>
      </c>
    </row>
    <row r="99" spans="1:16" s="23" customFormat="1" hidden="1" x14ac:dyDescent="0.2">
      <c r="A99" s="169"/>
      <c r="B99" s="88"/>
      <c r="C99" s="171"/>
      <c r="D99" s="171"/>
      <c r="E99" s="171"/>
      <c r="F99" s="171"/>
      <c r="G99" s="171"/>
      <c r="H99" s="171"/>
      <c r="I99" s="171"/>
      <c r="J99" s="171"/>
      <c r="K99" s="171"/>
      <c r="L99" s="171"/>
      <c r="M99" s="171"/>
      <c r="N99" s="171"/>
      <c r="O99" s="172">
        <f t="shared" si="19"/>
        <v>0</v>
      </c>
      <c r="P99" s="172">
        <f t="shared" si="20"/>
        <v>0</v>
      </c>
    </row>
    <row r="100" spans="1:16" s="23" customFormat="1" hidden="1" x14ac:dyDescent="0.2">
      <c r="A100" s="169"/>
      <c r="B100" s="88"/>
      <c r="C100" s="171"/>
      <c r="D100" s="171"/>
      <c r="E100" s="171"/>
      <c r="F100" s="171"/>
      <c r="G100" s="171"/>
      <c r="H100" s="171"/>
      <c r="I100" s="171"/>
      <c r="J100" s="171"/>
      <c r="K100" s="171"/>
      <c r="L100" s="171"/>
      <c r="M100" s="171"/>
      <c r="N100" s="171"/>
      <c r="O100" s="172">
        <f t="shared" si="19"/>
        <v>0</v>
      </c>
      <c r="P100" s="172">
        <f t="shared" si="20"/>
        <v>0</v>
      </c>
    </row>
    <row r="101" spans="1:16" s="23" customFormat="1" hidden="1" x14ac:dyDescent="0.2">
      <c r="A101" s="169"/>
      <c r="B101" s="88"/>
      <c r="C101" s="171"/>
      <c r="D101" s="171"/>
      <c r="E101" s="171"/>
      <c r="F101" s="171"/>
      <c r="G101" s="171"/>
      <c r="H101" s="171"/>
      <c r="I101" s="171"/>
      <c r="J101" s="171"/>
      <c r="K101" s="171"/>
      <c r="L101" s="171"/>
      <c r="M101" s="171"/>
      <c r="N101" s="171"/>
      <c r="O101" s="172">
        <f t="shared" si="19"/>
        <v>0</v>
      </c>
      <c r="P101" s="172">
        <f t="shared" si="20"/>
        <v>0</v>
      </c>
    </row>
    <row r="102" spans="1:16" s="23" customFormat="1" hidden="1" x14ac:dyDescent="0.2">
      <c r="A102" s="169"/>
      <c r="B102" s="88"/>
      <c r="C102" s="171"/>
      <c r="D102" s="171"/>
      <c r="E102" s="171"/>
      <c r="F102" s="171"/>
      <c r="G102" s="171"/>
      <c r="H102" s="171"/>
      <c r="I102" s="171"/>
      <c r="J102" s="171"/>
      <c r="K102" s="171"/>
      <c r="L102" s="171"/>
      <c r="M102" s="171"/>
      <c r="N102" s="171"/>
      <c r="O102" s="172">
        <f t="shared" si="19"/>
        <v>0</v>
      </c>
      <c r="P102" s="172">
        <f t="shared" si="20"/>
        <v>0</v>
      </c>
    </row>
    <row r="103" spans="1:16" s="23" customFormat="1" hidden="1" x14ac:dyDescent="0.2">
      <c r="A103" s="169"/>
      <c r="B103" s="88"/>
      <c r="C103" s="171"/>
      <c r="D103" s="171"/>
      <c r="E103" s="171"/>
      <c r="F103" s="171"/>
      <c r="G103" s="171"/>
      <c r="H103" s="171"/>
      <c r="I103" s="171"/>
      <c r="J103" s="171"/>
      <c r="K103" s="171"/>
      <c r="L103" s="171"/>
      <c r="M103" s="171"/>
      <c r="N103" s="171"/>
      <c r="O103" s="172">
        <f t="shared" si="19"/>
        <v>0</v>
      </c>
      <c r="P103" s="172">
        <f t="shared" si="20"/>
        <v>0</v>
      </c>
    </row>
    <row r="104" spans="1:16" s="23" customFormat="1" hidden="1" x14ac:dyDescent="0.2">
      <c r="A104" s="169"/>
      <c r="B104" s="88"/>
      <c r="C104" s="171"/>
      <c r="D104" s="171"/>
      <c r="E104" s="171"/>
      <c r="F104" s="171"/>
      <c r="G104" s="171"/>
      <c r="H104" s="171"/>
      <c r="I104" s="171"/>
      <c r="J104" s="171"/>
      <c r="K104" s="171"/>
      <c r="L104" s="171"/>
      <c r="M104" s="171"/>
      <c r="N104" s="171"/>
      <c r="O104" s="172">
        <f t="shared" si="19"/>
        <v>0</v>
      </c>
      <c r="P104" s="172">
        <f t="shared" si="20"/>
        <v>0</v>
      </c>
    </row>
    <row r="105" spans="1:16" s="23" customFormat="1" hidden="1" x14ac:dyDescent="0.2">
      <c r="A105" s="169"/>
      <c r="B105" s="88"/>
      <c r="C105" s="171"/>
      <c r="D105" s="171"/>
      <c r="E105" s="171"/>
      <c r="F105" s="171"/>
      <c r="G105" s="171"/>
      <c r="H105" s="171"/>
      <c r="I105" s="171"/>
      <c r="J105" s="171"/>
      <c r="K105" s="171"/>
      <c r="L105" s="171"/>
      <c r="M105" s="171"/>
      <c r="N105" s="171"/>
      <c r="O105" s="172">
        <f t="shared" si="19"/>
        <v>0</v>
      </c>
      <c r="P105" s="172">
        <f t="shared" si="20"/>
        <v>0</v>
      </c>
    </row>
    <row r="106" spans="1:16" s="23" customFormat="1" hidden="1" x14ac:dyDescent="0.2">
      <c r="A106" s="169"/>
      <c r="B106" s="88"/>
      <c r="C106" s="171"/>
      <c r="D106" s="171"/>
      <c r="E106" s="171"/>
      <c r="F106" s="171"/>
      <c r="G106" s="171"/>
      <c r="H106" s="171"/>
      <c r="I106" s="171"/>
      <c r="J106" s="171"/>
      <c r="K106" s="171"/>
      <c r="L106" s="171"/>
      <c r="M106" s="171"/>
      <c r="N106" s="171"/>
      <c r="O106" s="172">
        <f t="shared" si="19"/>
        <v>0</v>
      </c>
      <c r="P106" s="172">
        <f t="shared" si="20"/>
        <v>0</v>
      </c>
    </row>
    <row r="107" spans="1:16" s="23" customFormat="1" hidden="1" x14ac:dyDescent="0.2">
      <c r="A107" s="169"/>
      <c r="B107" s="88"/>
      <c r="C107" s="171"/>
      <c r="D107" s="171"/>
      <c r="E107" s="171"/>
      <c r="F107" s="171"/>
      <c r="G107" s="171"/>
      <c r="H107" s="171"/>
      <c r="I107" s="171"/>
      <c r="J107" s="171"/>
      <c r="K107" s="171"/>
      <c r="L107" s="171"/>
      <c r="M107" s="171"/>
      <c r="N107" s="171"/>
      <c r="O107" s="172">
        <f t="shared" si="19"/>
        <v>0</v>
      </c>
      <c r="P107" s="172">
        <f t="shared" si="20"/>
        <v>0</v>
      </c>
    </row>
    <row r="108" spans="1:16" s="23" customFormat="1" hidden="1" x14ac:dyDescent="0.2">
      <c r="A108" s="169"/>
      <c r="B108" s="88"/>
      <c r="C108" s="171"/>
      <c r="D108" s="171"/>
      <c r="E108" s="171"/>
      <c r="F108" s="171"/>
      <c r="G108" s="171"/>
      <c r="H108" s="171"/>
      <c r="I108" s="171"/>
      <c r="J108" s="171"/>
      <c r="K108" s="171"/>
      <c r="L108" s="171"/>
      <c r="M108" s="171"/>
      <c r="N108" s="171"/>
      <c r="O108" s="172">
        <f t="shared" si="19"/>
        <v>0</v>
      </c>
      <c r="P108" s="172">
        <f t="shared" si="20"/>
        <v>0</v>
      </c>
    </row>
    <row r="109" spans="1:16" s="23" customFormat="1" hidden="1" x14ac:dyDescent="0.2">
      <c r="A109" s="169"/>
      <c r="B109" s="88"/>
      <c r="C109" s="171"/>
      <c r="D109" s="171"/>
      <c r="E109" s="171"/>
      <c r="F109" s="171"/>
      <c r="G109" s="171"/>
      <c r="H109" s="171"/>
      <c r="I109" s="171"/>
      <c r="J109" s="171"/>
      <c r="K109" s="171"/>
      <c r="L109" s="171"/>
      <c r="M109" s="171"/>
      <c r="N109" s="171"/>
      <c r="O109" s="172">
        <f t="shared" si="19"/>
        <v>0</v>
      </c>
      <c r="P109" s="172">
        <f t="shared" si="20"/>
        <v>0</v>
      </c>
    </row>
    <row r="110" spans="1:16" s="23" customFormat="1" hidden="1" x14ac:dyDescent="0.2">
      <c r="A110" s="169"/>
      <c r="B110" s="88"/>
      <c r="C110" s="171"/>
      <c r="D110" s="171"/>
      <c r="E110" s="171"/>
      <c r="F110" s="171"/>
      <c r="G110" s="171"/>
      <c r="H110" s="171"/>
      <c r="I110" s="171"/>
      <c r="J110" s="171"/>
      <c r="K110" s="171"/>
      <c r="L110" s="171"/>
      <c r="M110" s="171"/>
      <c r="N110" s="171"/>
      <c r="O110" s="172">
        <f t="shared" si="19"/>
        <v>0</v>
      </c>
      <c r="P110" s="172">
        <f t="shared" si="20"/>
        <v>0</v>
      </c>
    </row>
    <row r="111" spans="1:16" s="23" customFormat="1" hidden="1" x14ac:dyDescent="0.2">
      <c r="A111" s="169"/>
      <c r="B111" s="88"/>
      <c r="C111" s="171"/>
      <c r="D111" s="171"/>
      <c r="E111" s="171"/>
      <c r="F111" s="171"/>
      <c r="G111" s="171"/>
      <c r="H111" s="171"/>
      <c r="I111" s="171"/>
      <c r="J111" s="171"/>
      <c r="K111" s="171"/>
      <c r="L111" s="171"/>
      <c r="M111" s="171"/>
      <c r="N111" s="171"/>
      <c r="O111" s="172">
        <f t="shared" si="19"/>
        <v>0</v>
      </c>
      <c r="P111" s="172">
        <f t="shared" si="20"/>
        <v>0</v>
      </c>
    </row>
    <row r="112" spans="1:16" s="23" customFormat="1" hidden="1" x14ac:dyDescent="0.2">
      <c r="A112" s="169"/>
      <c r="B112" s="88"/>
      <c r="C112" s="171"/>
      <c r="D112" s="171"/>
      <c r="E112" s="171"/>
      <c r="F112" s="171"/>
      <c r="G112" s="171"/>
      <c r="H112" s="171"/>
      <c r="I112" s="171"/>
      <c r="J112" s="171"/>
      <c r="K112" s="171"/>
      <c r="L112" s="171"/>
      <c r="M112" s="171"/>
      <c r="N112" s="171"/>
      <c r="O112" s="172">
        <f t="shared" si="19"/>
        <v>0</v>
      </c>
      <c r="P112" s="172">
        <f t="shared" si="20"/>
        <v>0</v>
      </c>
    </row>
    <row r="113" spans="1:16" s="23" customFormat="1" hidden="1" x14ac:dyDescent="0.2">
      <c r="A113" s="169"/>
      <c r="B113" s="88"/>
      <c r="C113" s="171"/>
      <c r="D113" s="171"/>
      <c r="E113" s="171"/>
      <c r="F113" s="171"/>
      <c r="G113" s="171"/>
      <c r="H113" s="171"/>
      <c r="I113" s="171"/>
      <c r="J113" s="171"/>
      <c r="K113" s="171"/>
      <c r="L113" s="171"/>
      <c r="M113" s="171"/>
      <c r="N113" s="171"/>
      <c r="O113" s="172">
        <f t="shared" si="19"/>
        <v>0</v>
      </c>
      <c r="P113" s="172">
        <f t="shared" si="20"/>
        <v>0</v>
      </c>
    </row>
    <row r="114" spans="1:16" s="23" customFormat="1" hidden="1" x14ac:dyDescent="0.2">
      <c r="A114" s="169"/>
      <c r="B114" s="88"/>
      <c r="C114" s="171"/>
      <c r="D114" s="171"/>
      <c r="E114" s="171"/>
      <c r="F114" s="171"/>
      <c r="G114" s="171"/>
      <c r="H114" s="171"/>
      <c r="I114" s="171"/>
      <c r="J114" s="171"/>
      <c r="K114" s="171"/>
      <c r="L114" s="171"/>
      <c r="M114" s="171"/>
      <c r="N114" s="171"/>
      <c r="O114" s="172">
        <f t="shared" si="19"/>
        <v>0</v>
      </c>
      <c r="P114" s="172">
        <f t="shared" si="20"/>
        <v>0</v>
      </c>
    </row>
    <row r="115" spans="1:16" s="23" customFormat="1" hidden="1" x14ac:dyDescent="0.2">
      <c r="A115" s="169"/>
      <c r="B115" s="88"/>
      <c r="C115" s="171"/>
      <c r="D115" s="171"/>
      <c r="E115" s="171"/>
      <c r="F115" s="171"/>
      <c r="G115" s="171"/>
      <c r="H115" s="171"/>
      <c r="I115" s="171"/>
      <c r="J115" s="171"/>
      <c r="K115" s="171"/>
      <c r="L115" s="171"/>
      <c r="M115" s="171"/>
      <c r="N115" s="171"/>
      <c r="O115" s="172">
        <f t="shared" si="19"/>
        <v>0</v>
      </c>
      <c r="P115" s="172">
        <f t="shared" si="20"/>
        <v>0</v>
      </c>
    </row>
    <row r="116" spans="1:16" s="23" customFormat="1" hidden="1" x14ac:dyDescent="0.2">
      <c r="A116" s="169"/>
      <c r="B116" s="88"/>
      <c r="C116" s="171"/>
      <c r="D116" s="171"/>
      <c r="E116" s="171"/>
      <c r="F116" s="171"/>
      <c r="G116" s="171"/>
      <c r="H116" s="171"/>
      <c r="I116" s="171"/>
      <c r="J116" s="171"/>
      <c r="K116" s="171"/>
      <c r="L116" s="171"/>
      <c r="M116" s="171"/>
      <c r="N116" s="171"/>
      <c r="O116" s="172">
        <f t="shared" si="19"/>
        <v>0</v>
      </c>
      <c r="P116" s="172">
        <f t="shared" si="20"/>
        <v>0</v>
      </c>
    </row>
    <row r="117" spans="1:16" s="23" customFormat="1" hidden="1" x14ac:dyDescent="0.2">
      <c r="A117" s="169"/>
      <c r="B117" s="88"/>
      <c r="C117" s="171"/>
      <c r="D117" s="171"/>
      <c r="E117" s="171"/>
      <c r="F117" s="171"/>
      <c r="G117" s="171"/>
      <c r="H117" s="171"/>
      <c r="I117" s="171"/>
      <c r="J117" s="171"/>
      <c r="K117" s="171"/>
      <c r="L117" s="171"/>
      <c r="M117" s="171"/>
      <c r="N117" s="171"/>
      <c r="O117" s="172">
        <f t="shared" si="19"/>
        <v>0</v>
      </c>
      <c r="P117" s="172">
        <f t="shared" si="20"/>
        <v>0</v>
      </c>
    </row>
    <row r="118" spans="1:16" s="23" customFormat="1" hidden="1" x14ac:dyDescent="0.2">
      <c r="A118" s="169"/>
      <c r="B118" s="88"/>
      <c r="C118" s="171"/>
      <c r="D118" s="171"/>
      <c r="E118" s="171"/>
      <c r="F118" s="171"/>
      <c r="G118" s="171"/>
      <c r="H118" s="171"/>
      <c r="I118" s="171"/>
      <c r="J118" s="171"/>
      <c r="K118" s="171"/>
      <c r="L118" s="171"/>
      <c r="M118" s="171"/>
      <c r="N118" s="171"/>
      <c r="O118" s="172">
        <f t="shared" si="19"/>
        <v>0</v>
      </c>
      <c r="P118" s="172">
        <f t="shared" si="20"/>
        <v>0</v>
      </c>
    </row>
    <row r="119" spans="1:16" s="23" customFormat="1" hidden="1" x14ac:dyDescent="0.2">
      <c r="A119" s="169"/>
      <c r="B119" s="88"/>
      <c r="C119" s="171"/>
      <c r="D119" s="171"/>
      <c r="E119" s="171"/>
      <c r="F119" s="171"/>
      <c r="G119" s="171"/>
      <c r="H119" s="171"/>
      <c r="I119" s="171"/>
      <c r="J119" s="171"/>
      <c r="K119" s="171"/>
      <c r="L119" s="171"/>
      <c r="M119" s="171"/>
      <c r="N119" s="171"/>
      <c r="O119" s="172">
        <f t="shared" si="19"/>
        <v>0</v>
      </c>
      <c r="P119" s="172">
        <f t="shared" si="20"/>
        <v>0</v>
      </c>
    </row>
    <row r="120" spans="1:16" s="23" customFormat="1" hidden="1" x14ac:dyDescent="0.2">
      <c r="A120" s="169"/>
      <c r="B120" s="88"/>
      <c r="C120" s="171"/>
      <c r="D120" s="171"/>
      <c r="E120" s="171"/>
      <c r="F120" s="171"/>
      <c r="G120" s="171"/>
      <c r="H120" s="171"/>
      <c r="I120" s="171"/>
      <c r="J120" s="171"/>
      <c r="K120" s="171"/>
      <c r="L120" s="171"/>
      <c r="M120" s="171"/>
      <c r="N120" s="171"/>
      <c r="O120" s="172">
        <f t="shared" si="19"/>
        <v>0</v>
      </c>
      <c r="P120" s="172">
        <f t="shared" si="20"/>
        <v>0</v>
      </c>
    </row>
    <row r="121" spans="1:16" s="23" customFormat="1" hidden="1" x14ac:dyDescent="0.2">
      <c r="A121" s="169"/>
      <c r="B121" s="88"/>
      <c r="C121" s="171"/>
      <c r="D121" s="171"/>
      <c r="E121" s="171"/>
      <c r="F121" s="171"/>
      <c r="G121" s="171"/>
      <c r="H121" s="171"/>
      <c r="I121" s="171"/>
      <c r="J121" s="171"/>
      <c r="K121" s="171"/>
      <c r="L121" s="171"/>
      <c r="M121" s="171"/>
      <c r="N121" s="171"/>
      <c r="O121" s="172">
        <f t="shared" si="19"/>
        <v>0</v>
      </c>
      <c r="P121" s="172">
        <f t="shared" si="20"/>
        <v>0</v>
      </c>
    </row>
    <row r="122" spans="1:16" s="23" customFormat="1" hidden="1" x14ac:dyDescent="0.2">
      <c r="A122" s="169"/>
      <c r="B122" s="88"/>
      <c r="C122" s="171"/>
      <c r="D122" s="171"/>
      <c r="E122" s="171"/>
      <c r="F122" s="171"/>
      <c r="G122" s="171"/>
      <c r="H122" s="171"/>
      <c r="I122" s="171"/>
      <c r="J122" s="171"/>
      <c r="K122" s="171"/>
      <c r="L122" s="171"/>
      <c r="M122" s="171"/>
      <c r="N122" s="171"/>
      <c r="O122" s="172">
        <f t="shared" si="19"/>
        <v>0</v>
      </c>
      <c r="P122" s="172">
        <f t="shared" si="20"/>
        <v>0</v>
      </c>
    </row>
    <row r="123" spans="1:16" s="23" customFormat="1" hidden="1" x14ac:dyDescent="0.2">
      <c r="A123" s="169"/>
      <c r="B123" s="88"/>
      <c r="C123" s="171"/>
      <c r="D123" s="171"/>
      <c r="E123" s="171"/>
      <c r="F123" s="171"/>
      <c r="G123" s="171"/>
      <c r="H123" s="171"/>
      <c r="I123" s="171"/>
      <c r="J123" s="171"/>
      <c r="K123" s="171"/>
      <c r="L123" s="171"/>
      <c r="M123" s="171"/>
      <c r="N123" s="171"/>
      <c r="O123" s="172">
        <f t="shared" si="19"/>
        <v>0</v>
      </c>
      <c r="P123" s="172">
        <f t="shared" si="20"/>
        <v>0</v>
      </c>
    </row>
    <row r="124" spans="1:16" s="23" customFormat="1" hidden="1" x14ac:dyDescent="0.2">
      <c r="A124" s="169"/>
      <c r="B124" s="88"/>
      <c r="C124" s="171"/>
      <c r="D124" s="171"/>
      <c r="E124" s="171"/>
      <c r="F124" s="171"/>
      <c r="G124" s="171"/>
      <c r="H124" s="171"/>
      <c r="I124" s="171"/>
      <c r="J124" s="171"/>
      <c r="K124" s="171"/>
      <c r="L124" s="171"/>
      <c r="M124" s="171"/>
      <c r="N124" s="171"/>
      <c r="O124" s="172">
        <f t="shared" si="19"/>
        <v>0</v>
      </c>
      <c r="P124" s="172">
        <f t="shared" si="20"/>
        <v>0</v>
      </c>
    </row>
    <row r="125" spans="1:16" s="23" customFormat="1" hidden="1" x14ac:dyDescent="0.2">
      <c r="A125" s="169"/>
      <c r="B125" s="88"/>
      <c r="C125" s="171"/>
      <c r="D125" s="171"/>
      <c r="E125" s="171"/>
      <c r="F125" s="171"/>
      <c r="G125" s="171"/>
      <c r="H125" s="171"/>
      <c r="I125" s="171"/>
      <c r="J125" s="171"/>
      <c r="K125" s="171"/>
      <c r="L125" s="171"/>
      <c r="M125" s="171"/>
      <c r="N125" s="171"/>
      <c r="O125" s="172">
        <f t="shared" si="19"/>
        <v>0</v>
      </c>
      <c r="P125" s="172">
        <f t="shared" si="20"/>
        <v>0</v>
      </c>
    </row>
    <row r="126" spans="1:16" s="23" customFormat="1" hidden="1" x14ac:dyDescent="0.2">
      <c r="A126" s="169"/>
      <c r="B126" s="88"/>
      <c r="C126" s="171"/>
      <c r="D126" s="171"/>
      <c r="E126" s="171"/>
      <c r="F126" s="171"/>
      <c r="G126" s="171"/>
      <c r="H126" s="171"/>
      <c r="I126" s="171"/>
      <c r="J126" s="171"/>
      <c r="K126" s="171"/>
      <c r="L126" s="171"/>
      <c r="M126" s="171"/>
      <c r="N126" s="171"/>
      <c r="O126" s="172">
        <f t="shared" si="19"/>
        <v>0</v>
      </c>
      <c r="P126" s="172">
        <f t="shared" si="20"/>
        <v>0</v>
      </c>
    </row>
    <row r="127" spans="1:16" s="23" customFormat="1" hidden="1" x14ac:dyDescent="0.2">
      <c r="A127" s="169"/>
      <c r="B127" s="88"/>
      <c r="C127" s="171"/>
      <c r="D127" s="171"/>
      <c r="E127" s="171"/>
      <c r="F127" s="171"/>
      <c r="G127" s="171"/>
      <c r="H127" s="171"/>
      <c r="I127" s="171"/>
      <c r="J127" s="171"/>
      <c r="K127" s="171"/>
      <c r="L127" s="171"/>
      <c r="M127" s="171"/>
      <c r="N127" s="171"/>
      <c r="O127" s="172">
        <f t="shared" si="19"/>
        <v>0</v>
      </c>
      <c r="P127" s="172">
        <f t="shared" si="20"/>
        <v>0</v>
      </c>
    </row>
    <row r="128" spans="1:16" s="23" customFormat="1" hidden="1" x14ac:dyDescent="0.2">
      <c r="A128" s="169"/>
      <c r="B128" s="88"/>
      <c r="C128" s="171"/>
      <c r="D128" s="171"/>
      <c r="E128" s="171"/>
      <c r="F128" s="171"/>
      <c r="G128" s="171"/>
      <c r="H128" s="171"/>
      <c r="I128" s="171"/>
      <c r="J128" s="171"/>
      <c r="K128" s="171"/>
      <c r="L128" s="171"/>
      <c r="M128" s="171"/>
      <c r="N128" s="171"/>
      <c r="O128" s="172">
        <f t="shared" si="19"/>
        <v>0</v>
      </c>
      <c r="P128" s="172">
        <f t="shared" si="20"/>
        <v>0</v>
      </c>
    </row>
    <row r="129" spans="1:16" s="23" customFormat="1" hidden="1" x14ac:dyDescent="0.2">
      <c r="A129" s="169"/>
      <c r="B129" s="88"/>
      <c r="C129" s="171"/>
      <c r="D129" s="171"/>
      <c r="E129" s="171"/>
      <c r="F129" s="171"/>
      <c r="G129" s="171"/>
      <c r="H129" s="171"/>
      <c r="I129" s="171"/>
      <c r="J129" s="171"/>
      <c r="K129" s="171"/>
      <c r="L129" s="171"/>
      <c r="M129" s="171"/>
      <c r="N129" s="171"/>
      <c r="O129" s="172">
        <f t="shared" si="19"/>
        <v>0</v>
      </c>
      <c r="P129" s="172">
        <f t="shared" si="20"/>
        <v>0</v>
      </c>
    </row>
    <row r="130" spans="1:16" s="23" customFormat="1" hidden="1" x14ac:dyDescent="0.2">
      <c r="A130" s="169"/>
      <c r="B130" s="88"/>
      <c r="C130" s="171"/>
      <c r="D130" s="171"/>
      <c r="E130" s="171"/>
      <c r="F130" s="171"/>
      <c r="G130" s="171"/>
      <c r="H130" s="171"/>
      <c r="I130" s="171"/>
      <c r="J130" s="171"/>
      <c r="K130" s="171"/>
      <c r="L130" s="171"/>
      <c r="M130" s="171"/>
      <c r="N130" s="171"/>
      <c r="O130" s="172">
        <f t="shared" si="19"/>
        <v>0</v>
      </c>
      <c r="P130" s="172">
        <f t="shared" si="20"/>
        <v>0</v>
      </c>
    </row>
    <row r="131" spans="1:16" s="23" customFormat="1" hidden="1" x14ac:dyDescent="0.2">
      <c r="A131" s="169"/>
      <c r="B131" s="88"/>
      <c r="C131" s="171"/>
      <c r="D131" s="171"/>
      <c r="E131" s="171"/>
      <c r="F131" s="171"/>
      <c r="G131" s="171"/>
      <c r="H131" s="171"/>
      <c r="I131" s="171"/>
      <c r="J131" s="171"/>
      <c r="K131" s="171"/>
      <c r="L131" s="171"/>
      <c r="M131" s="171"/>
      <c r="N131" s="171"/>
      <c r="O131" s="172">
        <f t="shared" si="19"/>
        <v>0</v>
      </c>
      <c r="P131" s="172">
        <f t="shared" si="20"/>
        <v>0</v>
      </c>
    </row>
    <row r="132" spans="1:16" s="23" customFormat="1" hidden="1" x14ac:dyDescent="0.2">
      <c r="A132" s="169"/>
      <c r="B132" s="88"/>
      <c r="C132" s="171"/>
      <c r="D132" s="171"/>
      <c r="E132" s="171"/>
      <c r="F132" s="171"/>
      <c r="G132" s="171"/>
      <c r="H132" s="171"/>
      <c r="I132" s="171"/>
      <c r="J132" s="171"/>
      <c r="K132" s="171"/>
      <c r="L132" s="171"/>
      <c r="M132" s="171"/>
      <c r="N132" s="171"/>
      <c r="O132" s="172">
        <f t="shared" si="19"/>
        <v>0</v>
      </c>
      <c r="P132" s="172">
        <f t="shared" si="20"/>
        <v>0</v>
      </c>
    </row>
    <row r="133" spans="1:16" s="23" customFormat="1" hidden="1" x14ac:dyDescent="0.2">
      <c r="A133" s="169"/>
      <c r="B133" s="88"/>
      <c r="C133" s="171"/>
      <c r="D133" s="171"/>
      <c r="E133" s="171"/>
      <c r="F133" s="171"/>
      <c r="G133" s="171"/>
      <c r="H133" s="171"/>
      <c r="I133" s="171"/>
      <c r="J133" s="171"/>
      <c r="K133" s="171"/>
      <c r="L133" s="171"/>
      <c r="M133" s="171"/>
      <c r="N133" s="171"/>
      <c r="O133" s="172">
        <f t="shared" si="19"/>
        <v>0</v>
      </c>
      <c r="P133" s="172">
        <f t="shared" si="20"/>
        <v>0</v>
      </c>
    </row>
    <row r="134" spans="1:16" s="23" customFormat="1" hidden="1" x14ac:dyDescent="0.2">
      <c r="A134" s="169"/>
      <c r="B134" s="88"/>
      <c r="C134" s="171"/>
      <c r="D134" s="171"/>
      <c r="E134" s="171"/>
      <c r="F134" s="171"/>
      <c r="G134" s="171"/>
      <c r="H134" s="171"/>
      <c r="I134" s="171"/>
      <c r="J134" s="171"/>
      <c r="K134" s="171"/>
      <c r="L134" s="171"/>
      <c r="M134" s="171"/>
      <c r="N134" s="171"/>
      <c r="O134" s="172">
        <f t="shared" si="19"/>
        <v>0</v>
      </c>
      <c r="P134" s="172">
        <f t="shared" si="20"/>
        <v>0</v>
      </c>
    </row>
    <row r="135" spans="1:16" s="23" customFormat="1" hidden="1" x14ac:dyDescent="0.2">
      <c r="A135" s="169"/>
      <c r="B135" s="88"/>
      <c r="C135" s="171"/>
      <c r="D135" s="171"/>
      <c r="E135" s="171"/>
      <c r="F135" s="171"/>
      <c r="G135" s="171"/>
      <c r="H135" s="171"/>
      <c r="I135" s="171"/>
      <c r="J135" s="171"/>
      <c r="K135" s="171"/>
      <c r="L135" s="171"/>
      <c r="M135" s="171"/>
      <c r="N135" s="171"/>
      <c r="O135" s="172">
        <f t="shared" si="19"/>
        <v>0</v>
      </c>
      <c r="P135" s="172">
        <f t="shared" si="20"/>
        <v>0</v>
      </c>
    </row>
    <row r="136" spans="1:16" s="23" customFormat="1" hidden="1" x14ac:dyDescent="0.2">
      <c r="A136" s="169"/>
      <c r="B136" s="88"/>
      <c r="C136" s="171"/>
      <c r="D136" s="171"/>
      <c r="E136" s="171"/>
      <c r="F136" s="171"/>
      <c r="G136" s="171"/>
      <c r="H136" s="171"/>
      <c r="I136" s="171"/>
      <c r="J136" s="171"/>
      <c r="K136" s="171"/>
      <c r="L136" s="171"/>
      <c r="M136" s="171"/>
      <c r="N136" s="171"/>
      <c r="O136" s="172">
        <f t="shared" si="19"/>
        <v>0</v>
      </c>
      <c r="P136" s="172">
        <f t="shared" si="20"/>
        <v>0</v>
      </c>
    </row>
    <row r="137" spans="1:16" s="23" customFormat="1" hidden="1" x14ac:dyDescent="0.2">
      <c r="A137" s="169"/>
      <c r="B137" s="88"/>
      <c r="C137" s="171"/>
      <c r="D137" s="171"/>
      <c r="E137" s="171"/>
      <c r="F137" s="171"/>
      <c r="G137" s="171"/>
      <c r="H137" s="171"/>
      <c r="I137" s="171"/>
      <c r="J137" s="171"/>
      <c r="K137" s="171"/>
      <c r="L137" s="171"/>
      <c r="M137" s="171"/>
      <c r="N137" s="171"/>
      <c r="O137" s="172">
        <f t="shared" si="19"/>
        <v>0</v>
      </c>
      <c r="P137" s="172">
        <f t="shared" si="20"/>
        <v>0</v>
      </c>
    </row>
    <row r="138" spans="1:16" s="23" customFormat="1" hidden="1" x14ac:dyDescent="0.2">
      <c r="A138" s="169"/>
      <c r="B138" s="88"/>
      <c r="C138" s="171"/>
      <c r="D138" s="171"/>
      <c r="E138" s="171"/>
      <c r="F138" s="171"/>
      <c r="G138" s="171"/>
      <c r="H138" s="171"/>
      <c r="I138" s="171"/>
      <c r="J138" s="171"/>
      <c r="K138" s="171"/>
      <c r="L138" s="171"/>
      <c r="M138" s="171"/>
      <c r="N138" s="171"/>
      <c r="O138" s="172">
        <f t="shared" si="19"/>
        <v>0</v>
      </c>
      <c r="P138" s="172">
        <f t="shared" si="20"/>
        <v>0</v>
      </c>
    </row>
    <row r="139" spans="1:16" s="23" customFormat="1" hidden="1" x14ac:dyDescent="0.2">
      <c r="A139" s="169"/>
      <c r="B139" s="88"/>
      <c r="C139" s="171"/>
      <c r="D139" s="171"/>
      <c r="E139" s="171"/>
      <c r="F139" s="171"/>
      <c r="G139" s="171"/>
      <c r="H139" s="171"/>
      <c r="I139" s="171"/>
      <c r="J139" s="171"/>
      <c r="K139" s="171"/>
      <c r="L139" s="171"/>
      <c r="M139" s="171"/>
      <c r="N139" s="171"/>
      <c r="O139" s="172">
        <f t="shared" si="19"/>
        <v>0</v>
      </c>
      <c r="P139" s="172">
        <f t="shared" si="20"/>
        <v>0</v>
      </c>
    </row>
    <row r="140" spans="1:16" s="23" customFormat="1" hidden="1" x14ac:dyDescent="0.2">
      <c r="A140" s="169"/>
      <c r="B140" s="88"/>
      <c r="C140" s="171"/>
      <c r="D140" s="171"/>
      <c r="E140" s="171"/>
      <c r="F140" s="171"/>
      <c r="G140" s="171"/>
      <c r="H140" s="171"/>
      <c r="I140" s="171"/>
      <c r="J140" s="171"/>
      <c r="K140" s="171"/>
      <c r="L140" s="171"/>
      <c r="M140" s="171"/>
      <c r="N140" s="171"/>
      <c r="O140" s="172">
        <f t="shared" si="19"/>
        <v>0</v>
      </c>
      <c r="P140" s="172">
        <f t="shared" si="20"/>
        <v>0</v>
      </c>
    </row>
    <row r="141" spans="1:16" s="23" customFormat="1" hidden="1" x14ac:dyDescent="0.2">
      <c r="A141" s="169"/>
      <c r="B141" s="88"/>
      <c r="C141" s="171"/>
      <c r="D141" s="171"/>
      <c r="E141" s="171"/>
      <c r="F141" s="171"/>
      <c r="G141" s="171"/>
      <c r="H141" s="171"/>
      <c r="I141" s="171"/>
      <c r="J141" s="171"/>
      <c r="K141" s="171"/>
      <c r="L141" s="171"/>
      <c r="M141" s="171"/>
      <c r="N141" s="171"/>
      <c r="O141" s="172">
        <f t="shared" si="19"/>
        <v>0</v>
      </c>
      <c r="P141" s="172">
        <f t="shared" si="20"/>
        <v>0</v>
      </c>
    </row>
    <row r="142" spans="1:16" s="23" customFormat="1" hidden="1" x14ac:dyDescent="0.2">
      <c r="A142" s="169"/>
      <c r="B142" s="88"/>
      <c r="C142" s="171"/>
      <c r="D142" s="171"/>
      <c r="E142" s="171"/>
      <c r="F142" s="171"/>
      <c r="G142" s="171"/>
      <c r="H142" s="171"/>
      <c r="I142" s="171"/>
      <c r="J142" s="171"/>
      <c r="K142" s="171"/>
      <c r="L142" s="171"/>
      <c r="M142" s="171"/>
      <c r="N142" s="171"/>
      <c r="O142" s="172">
        <f t="shared" si="19"/>
        <v>0</v>
      </c>
      <c r="P142" s="172">
        <f t="shared" si="20"/>
        <v>0</v>
      </c>
    </row>
    <row r="143" spans="1:16" s="23" customFormat="1" hidden="1" x14ac:dyDescent="0.2">
      <c r="A143" s="169"/>
      <c r="B143" s="88"/>
      <c r="C143" s="171"/>
      <c r="D143" s="171"/>
      <c r="E143" s="171"/>
      <c r="F143" s="171"/>
      <c r="G143" s="171"/>
      <c r="H143" s="171"/>
      <c r="I143" s="171"/>
      <c r="J143" s="171"/>
      <c r="K143" s="171"/>
      <c r="L143" s="171"/>
      <c r="M143" s="171"/>
      <c r="N143" s="171"/>
      <c r="O143" s="172">
        <f t="shared" si="19"/>
        <v>0</v>
      </c>
      <c r="P143" s="172">
        <f t="shared" si="20"/>
        <v>0</v>
      </c>
    </row>
    <row r="144" spans="1:16" s="23" customFormat="1" hidden="1" x14ac:dyDescent="0.2">
      <c r="A144" s="169"/>
      <c r="B144" s="88"/>
      <c r="C144" s="171"/>
      <c r="D144" s="171"/>
      <c r="E144" s="171"/>
      <c r="F144" s="171"/>
      <c r="G144" s="171"/>
      <c r="H144" s="171"/>
      <c r="I144" s="171"/>
      <c r="J144" s="171"/>
      <c r="K144" s="171"/>
      <c r="L144" s="171"/>
      <c r="M144" s="171"/>
      <c r="N144" s="171"/>
      <c r="O144" s="172">
        <f t="shared" si="19"/>
        <v>0</v>
      </c>
      <c r="P144" s="172">
        <f t="shared" si="20"/>
        <v>0</v>
      </c>
    </row>
    <row r="145" spans="1:16" s="23" customFormat="1" hidden="1" x14ac:dyDescent="0.2">
      <c r="A145" s="169"/>
      <c r="B145" s="88"/>
      <c r="C145" s="171"/>
      <c r="D145" s="171"/>
      <c r="E145" s="171"/>
      <c r="F145" s="171"/>
      <c r="G145" s="171"/>
      <c r="H145" s="171"/>
      <c r="I145" s="171"/>
      <c r="J145" s="171"/>
      <c r="K145" s="171"/>
      <c r="L145" s="171"/>
      <c r="M145" s="171"/>
      <c r="N145" s="171"/>
      <c r="O145" s="172">
        <f t="shared" si="19"/>
        <v>0</v>
      </c>
      <c r="P145" s="172">
        <f t="shared" si="20"/>
        <v>0</v>
      </c>
    </row>
    <row r="146" spans="1:16" s="112" customFormat="1" ht="18.399999999999999" customHeight="1" x14ac:dyDescent="0.3">
      <c r="A146" s="106"/>
      <c r="B146" s="107" t="s">
        <v>4</v>
      </c>
      <c r="C146" s="174">
        <f t="shared" ref="C146:N146" si="21">SUM(C45:C145)</f>
        <v>0</v>
      </c>
      <c r="D146" s="174">
        <f t="shared" si="21"/>
        <v>0</v>
      </c>
      <c r="E146" s="174">
        <f t="shared" si="21"/>
        <v>0</v>
      </c>
      <c r="F146" s="174">
        <f t="shared" si="21"/>
        <v>0</v>
      </c>
      <c r="G146" s="174">
        <f t="shared" si="21"/>
        <v>0</v>
      </c>
      <c r="H146" s="174">
        <f t="shared" si="21"/>
        <v>0</v>
      </c>
      <c r="I146" s="174">
        <f t="shared" si="21"/>
        <v>0</v>
      </c>
      <c r="J146" s="174">
        <f t="shared" si="21"/>
        <v>0</v>
      </c>
      <c r="K146" s="174">
        <f t="shared" si="21"/>
        <v>0</v>
      </c>
      <c r="L146" s="174">
        <f t="shared" si="21"/>
        <v>0</v>
      </c>
      <c r="M146" s="174">
        <f t="shared" si="21"/>
        <v>0</v>
      </c>
      <c r="N146" s="174">
        <f t="shared" si="21"/>
        <v>0</v>
      </c>
      <c r="O146" s="174">
        <f>SUM(C146:N146)</f>
        <v>0</v>
      </c>
      <c r="P146" s="174">
        <f>O146/COLUMNS(C146:N146)</f>
        <v>0</v>
      </c>
    </row>
    <row r="148" spans="1:16" s="101" customFormat="1" ht="18.95" customHeight="1" x14ac:dyDescent="0.3">
      <c r="A148" s="102" t="s">
        <v>135</v>
      </c>
      <c r="B148" s="103"/>
      <c r="C148" s="103"/>
      <c r="D148" s="103"/>
      <c r="E148" s="103"/>
      <c r="F148" s="103"/>
      <c r="G148" s="103"/>
      <c r="H148" s="103"/>
      <c r="I148" s="103"/>
      <c r="J148" s="103"/>
      <c r="K148" s="103"/>
      <c r="L148" s="103"/>
      <c r="M148" s="103"/>
      <c r="N148" s="103"/>
      <c r="O148" s="103"/>
      <c r="P148" s="103"/>
    </row>
    <row r="149" spans="1:16" s="23" customFormat="1" x14ac:dyDescent="0.2">
      <c r="A149" s="48" t="s">
        <v>37</v>
      </c>
      <c r="B149" s="88"/>
    </row>
    <row r="150" spans="1:16" s="23" customFormat="1" x14ac:dyDescent="0.2">
      <c r="A150" s="48" t="s">
        <v>138</v>
      </c>
      <c r="B150" s="88"/>
    </row>
    <row r="151" spans="1:16" s="23" customFormat="1" x14ac:dyDescent="0.2">
      <c r="A151" s="48" t="s">
        <v>139</v>
      </c>
      <c r="B151" s="88"/>
    </row>
    <row r="152" spans="1:16" s="23" customFormat="1" ht="11.25" x14ac:dyDescent="0.2"/>
  </sheetData>
  <sheetProtection formatCells="0" formatColumns="0" formatRows="0" sort="0" autoFilter="0" pivotTables="0"/>
  <sortState ref="A13:A42">
    <sortCondition ref="A13"/>
  </sortState>
  <phoneticPr fontId="5" type="noConversion"/>
  <conditionalFormatting sqref="C5:N7 B12 C148:N152 C10:N146">
    <cfRule type="expression" dxfId="10" priority="5" stopIfTrue="1">
      <formula>(MOD(COLUMN(),3)=1)</formula>
    </cfRule>
    <cfRule type="expression" dxfId="9" priority="6" stopIfTrue="1">
      <formula>(MOD(COLUMN(),3)=2)</formula>
    </cfRule>
  </conditionalFormatting>
  <conditionalFormatting sqref="B148">
    <cfRule type="expression" dxfId="8" priority="2" stopIfTrue="1">
      <formula>(MOD(COLUMN(),3)=1)</formula>
    </cfRule>
    <cfRule type="expression" dxfId="7" priority="3" stopIfTrue="1">
      <formula>(MOD(COLUMN(),3)=2)</formula>
    </cfRule>
  </conditionalFormatting>
  <hyperlinks>
    <hyperlink ref="A2" location="Help!A1" display="HELP"/>
  </hyperlinks>
  <printOptions horizontalCentered="1"/>
  <pageMargins left="0.35" right="0.35" top="0.35" bottom="0.35" header="0.5" footer="0.25"/>
  <pageSetup fitToHeight="0" orientation="landscape"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H20"/>
  <sheetViews>
    <sheetView showGridLines="0" workbookViewId="0">
      <selection activeCell="A3" sqref="A3"/>
    </sheetView>
  </sheetViews>
  <sheetFormatPr defaultRowHeight="12.75" x14ac:dyDescent="0.2"/>
  <cols>
    <col min="1" max="1" width="19.140625" style="4" customWidth="1"/>
    <col min="2" max="2" width="12.5703125" style="4" customWidth="1"/>
    <col min="3" max="3" width="11.7109375" style="4" customWidth="1"/>
    <col min="4" max="4" width="12.85546875" style="4" customWidth="1"/>
    <col min="5" max="5" width="12" style="4" customWidth="1"/>
    <col min="6" max="6" width="12.7109375" style="4" customWidth="1"/>
    <col min="7" max="7" width="4.28515625" style="4" customWidth="1"/>
    <col min="8" max="8" width="37.7109375" style="4" customWidth="1"/>
    <col min="9" max="16384" width="9.140625" style="4"/>
  </cols>
  <sheetData>
    <row r="1" spans="1:8" ht="30" customHeight="1" x14ac:dyDescent="0.2">
      <c r="A1" s="98" t="s">
        <v>177</v>
      </c>
      <c r="B1" s="98"/>
      <c r="C1" s="98"/>
      <c r="D1" s="98"/>
      <c r="E1" s="98"/>
      <c r="F1" s="98"/>
    </row>
    <row r="2" spans="1:8" s="101" customFormat="1" ht="14.45" customHeight="1" x14ac:dyDescent="0.3">
      <c r="A2" s="183" t="s">
        <v>0</v>
      </c>
      <c r="B2" s="111"/>
      <c r="C2" s="111"/>
      <c r="D2" s="111"/>
      <c r="E2" s="111"/>
      <c r="F2" s="100" t="s">
        <v>179</v>
      </c>
      <c r="H2" s="93" t="s">
        <v>149</v>
      </c>
    </row>
    <row r="4" spans="1:8" x14ac:dyDescent="0.2">
      <c r="A4" s="4" t="s">
        <v>144</v>
      </c>
    </row>
    <row r="5" spans="1:8" x14ac:dyDescent="0.2">
      <c r="A5" s="4" t="s">
        <v>145</v>
      </c>
    </row>
    <row r="7" spans="1:8" ht="19.5" customHeight="1" x14ac:dyDescent="0.2">
      <c r="A7" s="90" t="s">
        <v>96</v>
      </c>
      <c r="B7" s="91"/>
      <c r="C7" s="91" t="s">
        <v>74</v>
      </c>
      <c r="D7" s="91" t="s">
        <v>75</v>
      </c>
      <c r="E7" s="91" t="s">
        <v>76</v>
      </c>
      <c r="F7" s="91" t="s">
        <v>77</v>
      </c>
    </row>
    <row r="8" spans="1:8" x14ac:dyDescent="0.2">
      <c r="A8" s="7" t="s">
        <v>35</v>
      </c>
      <c r="B8" s="1"/>
      <c r="C8" s="8">
        <v>2000</v>
      </c>
      <c r="D8" s="9">
        <f>IF(C8&lt;0,"n/a",IFERROR(F8/C8,"n/a"))</f>
        <v>0.95825499999999997</v>
      </c>
      <c r="E8" s="10">
        <f>SUMIFS(Transactions!J:J,Transactions!A:A,$A8,Transactions!H:H,"&lt;&gt;")-SUMIFS(Transactions!I:I,Transactions!A:A,$A8,Transactions!H:H,"&lt;&gt;")</f>
        <v>1759.8</v>
      </c>
      <c r="F8" s="10">
        <f>SUMIF(Transactions!A:A,$A8,Transactions!J:J)-SUMIF(Transactions!A:A,$A8,Transactions!I:I)</f>
        <v>1916.51</v>
      </c>
      <c r="H8" s="6" t="s">
        <v>146</v>
      </c>
    </row>
    <row r="9" spans="1:8" x14ac:dyDescent="0.2">
      <c r="A9" s="11" t="s">
        <v>36</v>
      </c>
      <c r="B9" s="1"/>
      <c r="C9" s="8">
        <v>5000</v>
      </c>
      <c r="D9" s="9">
        <f t="shared" ref="D9:D18" si="0">IF(C9&lt;0,"n/a",IFERROR(F9/C9,"n/a"))</f>
        <v>0.50900000000000001</v>
      </c>
      <c r="E9" s="10">
        <f>SUMIFS(Transactions!J:J,Transactions!A:A,$A9,Transactions!H:H,"&lt;&gt;")-SUMIFS(Transactions!I:I,Transactions!A:A,$A9,Transactions!H:H,"&lt;&gt;")</f>
        <v>2345</v>
      </c>
      <c r="F9" s="10">
        <f>SUMIF(Transactions!A:A,$A9,Transactions!J:J)-SUMIF(Transactions!A:A,$A9,Transactions!I:I)</f>
        <v>2545</v>
      </c>
      <c r="H9" s="6" t="s">
        <v>147</v>
      </c>
    </row>
    <row r="10" spans="1:8" x14ac:dyDescent="0.2">
      <c r="A10" s="11" t="s">
        <v>173</v>
      </c>
      <c r="B10" s="1"/>
      <c r="C10" s="8"/>
      <c r="D10" s="9" t="str">
        <f t="shared" si="0"/>
        <v>n/a</v>
      </c>
      <c r="E10" s="10">
        <f>SUMIFS(Transactions!J:J,Transactions!A:A,$A10,Transactions!H:H,"&lt;&gt;")-SUMIFS(Transactions!I:I,Transactions!A:A,$A10,Transactions!H:H,"&lt;&gt;")</f>
        <v>-256</v>
      </c>
      <c r="F10" s="10">
        <f>SUMIF(Transactions!A:A,$A10,Transactions!J:J)-SUMIF(Transactions!A:A,$A10,Transactions!I:I)</f>
        <v>-443.34000000000003</v>
      </c>
      <c r="H10" s="6"/>
    </row>
    <row r="11" spans="1:8" x14ac:dyDescent="0.2">
      <c r="A11" s="11" t="s">
        <v>174</v>
      </c>
      <c r="B11" s="1"/>
      <c r="C11" s="8"/>
      <c r="D11" s="9" t="str">
        <f t="shared" si="0"/>
        <v>n/a</v>
      </c>
      <c r="E11" s="10">
        <f>SUMIFS(Transactions!J:J,Transactions!A:A,$A11,Transactions!H:H,"&lt;&gt;")-SUMIFS(Transactions!I:I,Transactions!A:A,$A11,Transactions!H:H,"&lt;&gt;")</f>
        <v>0</v>
      </c>
      <c r="F11" s="10">
        <f>SUMIF(Transactions!A:A,$A11,Transactions!J:J)-SUMIF(Transactions!A:A,$A11,Transactions!I:I)</f>
        <v>0</v>
      </c>
    </row>
    <row r="12" spans="1:8" x14ac:dyDescent="0.2">
      <c r="A12" s="11"/>
      <c r="B12" s="1"/>
      <c r="C12" s="8"/>
      <c r="D12" s="9" t="str">
        <f t="shared" si="0"/>
        <v>n/a</v>
      </c>
      <c r="E12" s="10">
        <f>SUMIFS(Transactions!J:J,Transactions!A:A,$A12,Transactions!H:H,"&lt;&gt;")-SUMIFS(Transactions!I:I,Transactions!A:A,$A12,Transactions!H:H,"&lt;&gt;")</f>
        <v>0</v>
      </c>
      <c r="F12" s="10">
        <f>SUMIF(Transactions!A:A,$A12,Transactions!J:J)-SUMIF(Transactions!A:A,$A12,Transactions!I:I)</f>
        <v>0</v>
      </c>
    </row>
    <row r="13" spans="1:8" x14ac:dyDescent="0.2">
      <c r="A13" s="11"/>
      <c r="B13" s="1"/>
      <c r="C13" s="8"/>
      <c r="D13" s="9" t="str">
        <f t="shared" si="0"/>
        <v>n/a</v>
      </c>
      <c r="E13" s="10">
        <f>SUMIFS(Transactions!J:J,Transactions!A:A,$A13,Transactions!H:H,"&lt;&gt;")-SUMIFS(Transactions!I:I,Transactions!A:A,$A13,Transactions!H:H,"&lt;&gt;")</f>
        <v>0</v>
      </c>
      <c r="F13" s="10">
        <f>SUMIF(Transactions!A:A,$A13,Transactions!J:J)-SUMIF(Transactions!A:A,$A13,Transactions!I:I)</f>
        <v>0</v>
      </c>
    </row>
    <row r="14" spans="1:8" x14ac:dyDescent="0.2">
      <c r="A14" s="11"/>
      <c r="B14" s="1"/>
      <c r="C14" s="8"/>
      <c r="D14" s="9" t="str">
        <f t="shared" si="0"/>
        <v>n/a</v>
      </c>
      <c r="E14" s="10">
        <f>SUMIFS(Transactions!J:J,Transactions!A:A,$A14,Transactions!H:H,"&lt;&gt;")-SUMIFS(Transactions!I:I,Transactions!A:A,$A14,Transactions!H:H,"&lt;&gt;")</f>
        <v>0</v>
      </c>
      <c r="F14" s="10">
        <f>SUMIF(Transactions!A:A,$A14,Transactions!J:J)-SUMIF(Transactions!A:A,$A14,Transactions!I:I)</f>
        <v>0</v>
      </c>
    </row>
    <row r="15" spans="1:8" x14ac:dyDescent="0.2">
      <c r="A15" s="11"/>
      <c r="B15" s="1"/>
      <c r="C15" s="8"/>
      <c r="D15" s="9" t="str">
        <f t="shared" si="0"/>
        <v>n/a</v>
      </c>
      <c r="E15" s="10">
        <f>SUMIFS(Transactions!J:J,Transactions!A:A,$A15,Transactions!H:H,"&lt;&gt;")-SUMIFS(Transactions!I:I,Transactions!A:A,$A15,Transactions!H:H,"&lt;&gt;")</f>
        <v>0</v>
      </c>
      <c r="F15" s="10">
        <f>SUMIF(Transactions!A:A,$A15,Transactions!J:J)-SUMIF(Transactions!A:A,$A15,Transactions!I:I)</f>
        <v>0</v>
      </c>
    </row>
    <row r="16" spans="1:8" x14ac:dyDescent="0.2">
      <c r="A16" s="11"/>
      <c r="B16" s="1"/>
      <c r="C16" s="8"/>
      <c r="D16" s="9" t="str">
        <f t="shared" si="0"/>
        <v>n/a</v>
      </c>
      <c r="E16" s="10">
        <f>SUMIFS(Transactions!J:J,Transactions!A:A,$A16,Transactions!H:H,"&lt;&gt;")-SUMIFS(Transactions!I:I,Transactions!A:A,$A16,Transactions!H:H,"&lt;&gt;")</f>
        <v>0</v>
      </c>
      <c r="F16" s="10">
        <f>SUMIF(Transactions!A:A,$A16,Transactions!J:J)-SUMIF(Transactions!A:A,$A16,Transactions!I:I)</f>
        <v>0</v>
      </c>
    </row>
    <row r="17" spans="1:8" x14ac:dyDescent="0.2">
      <c r="A17" s="11"/>
      <c r="B17" s="1"/>
      <c r="C17" s="8"/>
      <c r="D17" s="9" t="str">
        <f t="shared" si="0"/>
        <v>n/a</v>
      </c>
      <c r="E17" s="10">
        <f>SUMIFS(Transactions!J:J,Transactions!A:A,$A17,Transactions!H:H,"&lt;&gt;")-SUMIFS(Transactions!I:I,Transactions!A:A,$A17,Transactions!H:H,"&lt;&gt;")</f>
        <v>0</v>
      </c>
      <c r="F17" s="10">
        <f>SUMIF(Transactions!A:A,$A17,Transactions!J:J)-SUMIF(Transactions!A:A,$A17,Transactions!I:I)</f>
        <v>0</v>
      </c>
    </row>
    <row r="18" spans="1:8" x14ac:dyDescent="0.2">
      <c r="A18" s="11"/>
      <c r="B18" s="1"/>
      <c r="C18" s="8"/>
      <c r="D18" s="9" t="str">
        <f t="shared" si="0"/>
        <v>n/a</v>
      </c>
      <c r="E18" s="10">
        <f>SUMIFS(Transactions!J:J,Transactions!A:A,$A18,Transactions!H:H,"&lt;&gt;")-SUMIFS(Transactions!I:I,Transactions!A:A,$A18,Transactions!H:H,"&lt;&gt;")</f>
        <v>0</v>
      </c>
      <c r="F18" s="10">
        <f>SUMIF(Transactions!A:A,$A18,Transactions!J:J)-SUMIF(Transactions!A:A,$A18,Transactions!I:I)</f>
        <v>0</v>
      </c>
    </row>
    <row r="19" spans="1:8" x14ac:dyDescent="0.2">
      <c r="A19" s="149" t="s">
        <v>80</v>
      </c>
      <c r="B19" s="2"/>
      <c r="C19" s="3"/>
      <c r="D19" s="3"/>
      <c r="E19" s="3"/>
      <c r="F19" s="3"/>
      <c r="H19" s="6" t="s">
        <v>148</v>
      </c>
    </row>
    <row r="20" spans="1:8" ht="15" x14ac:dyDescent="0.25">
      <c r="A20" s="89"/>
      <c r="B20" s="89"/>
      <c r="C20" s="89"/>
      <c r="D20" s="89"/>
      <c r="E20" s="76" t="s">
        <v>78</v>
      </c>
      <c r="F20" s="5">
        <f>SUM(F7:F19)</f>
        <v>4018.17</v>
      </c>
    </row>
  </sheetData>
  <phoneticPr fontId="62" type="noConversion"/>
  <conditionalFormatting sqref="D8:D19">
    <cfRule type="dataBar" priority="3">
      <dataBar>
        <cfvo type="num" val="0"/>
        <cfvo type="num" val="1"/>
        <color rgb="FF63C384"/>
      </dataBar>
      <extLst>
        <ext xmlns:x14="http://schemas.microsoft.com/office/spreadsheetml/2009/9/main" uri="{B025F937-C7B1-47D3-B67F-A62EFF666E3E}">
          <x14:id>{62754743-8A4F-43AC-B7E4-624EF4231E33}</x14:id>
        </ext>
      </extLst>
    </cfRule>
  </conditionalFormatting>
  <hyperlinks>
    <hyperlink ref="A2" location="Help!A1" display="HELP"/>
  </hyperlinks>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dataBar" id="{62754743-8A4F-43AC-B7E4-624EF4231E33}">
            <x14:dataBar minLength="0" maxLength="100" gradient="0">
              <x14:cfvo type="num">
                <xm:f>0</xm:f>
              </x14:cfvo>
              <x14:cfvo type="num">
                <xm:f>1</xm:f>
              </x14:cfvo>
              <x14:negativeFillColor rgb="FFFF0000"/>
              <x14:axisColor rgb="FF000000"/>
            </x14:dataBar>
          </x14:cfRule>
          <xm:sqref>D8:D19</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O47"/>
  <sheetViews>
    <sheetView showGridLines="0" zoomScaleNormal="100" workbookViewId="0">
      <pane ySplit="4" topLeftCell="A5" activePane="bottomLeft" state="frozen"/>
      <selection pane="bottomLeft" activeCell="E42" sqref="E42"/>
    </sheetView>
  </sheetViews>
  <sheetFormatPr defaultColWidth="9.140625" defaultRowHeight="12.75" x14ac:dyDescent="0.2"/>
  <cols>
    <col min="1" max="1" width="11" style="4" customWidth="1"/>
    <col min="2" max="2" width="7.85546875" style="4" customWidth="1"/>
    <col min="3" max="3" width="6.42578125" style="94" customWidth="1"/>
    <col min="4" max="4" width="25.140625" style="4" customWidth="1"/>
    <col min="5" max="5" width="7.5703125" style="4" customWidth="1"/>
    <col min="6" max="6" width="6.42578125" style="4" customWidth="1"/>
    <col min="7" max="7" width="17.7109375" style="4" customWidth="1"/>
    <col min="8" max="8" width="4" style="94" customWidth="1"/>
    <col min="9" max="10" width="9.7109375" style="4" customWidth="1"/>
    <col min="11" max="12" width="10.42578125" style="4" customWidth="1"/>
    <col min="13" max="13" width="12.140625" style="4" customWidth="1"/>
    <col min="14" max="14" width="4.28515625" style="4" customWidth="1"/>
    <col min="15" max="15" width="36.5703125" style="31" customWidth="1"/>
    <col min="16" max="16384" width="9.140625" style="4"/>
  </cols>
  <sheetData>
    <row r="1" spans="1:15" ht="30" customHeight="1" x14ac:dyDescent="0.2">
      <c r="A1" s="98" t="s">
        <v>176</v>
      </c>
      <c r="B1" s="98"/>
      <c r="C1" s="115"/>
      <c r="D1" s="98"/>
      <c r="E1" s="98"/>
      <c r="F1" s="98"/>
      <c r="G1" s="98"/>
      <c r="H1" s="115"/>
      <c r="I1" s="98"/>
      <c r="J1" s="98"/>
      <c r="K1" s="98"/>
      <c r="L1" s="98"/>
      <c r="M1" s="98"/>
    </row>
    <row r="2" spans="1:15" s="101" customFormat="1" ht="14.45" customHeight="1" x14ac:dyDescent="0.3">
      <c r="A2" s="183" t="s">
        <v>0</v>
      </c>
      <c r="B2" s="111"/>
      <c r="C2" s="116"/>
      <c r="D2" s="99"/>
      <c r="E2" s="111"/>
      <c r="F2" s="111"/>
      <c r="G2" s="111"/>
      <c r="H2" s="116"/>
      <c r="I2" s="111"/>
      <c r="J2" s="111"/>
      <c r="K2" s="111"/>
      <c r="L2" s="111"/>
      <c r="M2" s="100" t="s">
        <v>179</v>
      </c>
      <c r="O2" s="93" t="s">
        <v>149</v>
      </c>
    </row>
    <row r="4" spans="1:15" s="67" customFormat="1" ht="27" customHeight="1" x14ac:dyDescent="0.3">
      <c r="A4" s="201" t="s">
        <v>34</v>
      </c>
      <c r="B4" s="193" t="s">
        <v>19</v>
      </c>
      <c r="C4" s="193" t="s">
        <v>20</v>
      </c>
      <c r="D4" s="193" t="s">
        <v>57</v>
      </c>
      <c r="E4" s="193" t="s">
        <v>58</v>
      </c>
      <c r="F4" s="193" t="s">
        <v>73</v>
      </c>
      <c r="G4" s="193" t="s">
        <v>21</v>
      </c>
      <c r="H4" s="193" t="s">
        <v>141</v>
      </c>
      <c r="I4" s="202" t="s">
        <v>55</v>
      </c>
      <c r="J4" s="202" t="s">
        <v>56</v>
      </c>
      <c r="K4" s="202" t="s">
        <v>42</v>
      </c>
      <c r="L4" s="202" t="s">
        <v>45</v>
      </c>
      <c r="M4" s="226" t="s">
        <v>38</v>
      </c>
      <c r="O4" s="93"/>
    </row>
    <row r="5" spans="1:15" x14ac:dyDescent="0.2">
      <c r="A5" s="37" t="s">
        <v>35</v>
      </c>
      <c r="B5" s="38">
        <v>43466</v>
      </c>
      <c r="C5" s="39"/>
      <c r="D5" s="40" t="s">
        <v>138</v>
      </c>
      <c r="E5" s="40"/>
      <c r="F5" s="40"/>
      <c r="G5" s="40" t="s">
        <v>138</v>
      </c>
      <c r="H5" s="39" t="s">
        <v>22</v>
      </c>
      <c r="I5" s="41"/>
      <c r="J5" s="41">
        <v>875</v>
      </c>
      <c r="K5" s="42">
        <f ca="1">SUMIFS(J$4:OFFSET(J5,0,0),A$4:OFFSET(A5,0,0),"="&amp;A5)-SUMIFS(I$4:OFFSET(I5,0,0),A$4:OFFSET(A5,0,0),"="&amp;A5)</f>
        <v>875</v>
      </c>
      <c r="L5" s="42">
        <f ca="1">SUMIFS(J$4:OFFSET(J5,0,0),A$4:OFFSET(A5,0,0),"="&amp;A5,H$4:OFFSET(H5,0,0),"&lt;&gt;")-SUMIFS(I$4:OFFSET(I5,0,0),A$4:OFFSET(A5,0,0),"="&amp;A5,H$4:OFFSET(H5,0,0),"&lt;&gt;")</f>
        <v>875</v>
      </c>
      <c r="M5" s="194">
        <f ca="1">SUM(OFFSET(M5,-1,0),J5,-I5)</f>
        <v>875</v>
      </c>
    </row>
    <row r="6" spans="1:15" x14ac:dyDescent="0.2">
      <c r="A6" s="43" t="s">
        <v>36</v>
      </c>
      <c r="B6" s="44">
        <v>43466</v>
      </c>
      <c r="C6" s="45"/>
      <c r="D6" s="40" t="s">
        <v>138</v>
      </c>
      <c r="E6" s="46"/>
      <c r="F6" s="46"/>
      <c r="G6" s="46" t="s">
        <v>138</v>
      </c>
      <c r="H6" s="45" t="s">
        <v>22</v>
      </c>
      <c r="I6" s="47"/>
      <c r="J6" s="47">
        <v>2345</v>
      </c>
      <c r="K6" s="42">
        <f ca="1">SUMIFS(J$4:OFFSET(J6,0,0),A$4:OFFSET(A6,0,0),"="&amp;A6)-SUMIFS(I$4:OFFSET(I6,0,0),A$4:OFFSET(A6,0,0),"="&amp;A6)</f>
        <v>2345</v>
      </c>
      <c r="L6" s="42">
        <f ca="1">SUMIFS(J$4:OFFSET(J6,0,0),A$4:OFFSET(A6,0,0),"="&amp;A6,H$4:OFFSET(H6,0,0),"&lt;&gt;")-SUMIFS(I$4:OFFSET(I6,0,0),A$4:OFFSET(A6,0,0),"="&amp;A6,H$4:OFFSET(H6,0,0),"&lt;&gt;")</f>
        <v>2345</v>
      </c>
      <c r="M6" s="194">
        <f t="shared" ref="M6:M46" ca="1" si="0">SUM(OFFSET(M6,-1,0),J6,-I6)</f>
        <v>3220</v>
      </c>
      <c r="O6" s="92" t="s">
        <v>93</v>
      </c>
    </row>
    <row r="7" spans="1:15" x14ac:dyDescent="0.2">
      <c r="A7" s="43" t="s">
        <v>173</v>
      </c>
      <c r="B7" s="44">
        <v>43466</v>
      </c>
      <c r="C7" s="45"/>
      <c r="D7" s="40" t="s">
        <v>138</v>
      </c>
      <c r="E7" s="46"/>
      <c r="F7" s="46"/>
      <c r="G7" s="46" t="s">
        <v>138</v>
      </c>
      <c r="H7" s="45" t="s">
        <v>22</v>
      </c>
      <c r="I7" s="47">
        <v>256</v>
      </c>
      <c r="J7" s="47"/>
      <c r="K7" s="42">
        <f ca="1">SUMIFS(J$4:OFFSET(J7,0,0),A$4:OFFSET(A7,0,0),"="&amp;A7)-SUMIFS(I$4:OFFSET(I7,0,0),A$4:OFFSET(A7,0,0),"="&amp;A7)</f>
        <v>-256</v>
      </c>
      <c r="L7" s="42">
        <f ca="1">SUMIFS(J$4:OFFSET(J7,0,0),A$4:OFFSET(A7,0,0),"="&amp;A7,H$4:OFFSET(H7,0,0),"&lt;&gt;")-SUMIFS(I$4:OFFSET(I7,0,0),A$4:OFFSET(A7,0,0),"="&amp;A7,H$4:OFFSET(H7,0,0),"&lt;&gt;")</f>
        <v>-256</v>
      </c>
      <c r="M7" s="194">
        <f t="shared" ca="1" si="0"/>
        <v>2964</v>
      </c>
    </row>
    <row r="8" spans="1:15" x14ac:dyDescent="0.2">
      <c r="A8" s="43" t="s">
        <v>35</v>
      </c>
      <c r="B8" s="44">
        <v>43466</v>
      </c>
      <c r="C8" s="45" t="s">
        <v>23</v>
      </c>
      <c r="D8" s="46" t="s">
        <v>24</v>
      </c>
      <c r="E8" s="46"/>
      <c r="F8" s="46"/>
      <c r="G8" s="46" t="s">
        <v>11</v>
      </c>
      <c r="H8" s="45" t="s">
        <v>140</v>
      </c>
      <c r="I8" s="47"/>
      <c r="J8" s="47">
        <v>1000</v>
      </c>
      <c r="K8" s="42">
        <f ca="1">SUMIFS(J$4:OFFSET(J8,0,0),A$4:OFFSET(A8,0,0),"="&amp;A8)-SUMIFS(I$4:OFFSET(I8,0,0),A$4:OFFSET(A8,0,0),"="&amp;A8)</f>
        <v>1875</v>
      </c>
      <c r="L8" s="42">
        <f ca="1">SUMIFS(J$4:OFFSET(J8,0,0),A$4:OFFSET(A8,0,0),"="&amp;A8,H$4:OFFSET(H8,0,0),"&lt;&gt;")-SUMIFS(I$4:OFFSET(I8,0,0),A$4:OFFSET(A8,0,0),"="&amp;A8,H$4:OFFSET(H8,0,0),"&lt;&gt;")</f>
        <v>1875</v>
      </c>
      <c r="M8" s="194">
        <f t="shared" ca="1" si="0"/>
        <v>3964</v>
      </c>
    </row>
    <row r="9" spans="1:15" x14ac:dyDescent="0.2">
      <c r="A9" s="43" t="s">
        <v>35</v>
      </c>
      <c r="B9" s="44">
        <v>43475</v>
      </c>
      <c r="C9" s="45">
        <v>2032</v>
      </c>
      <c r="D9" s="46" t="s">
        <v>25</v>
      </c>
      <c r="E9" s="46"/>
      <c r="F9" s="46"/>
      <c r="G9" s="46" t="s">
        <v>25</v>
      </c>
      <c r="H9" s="45" t="s">
        <v>41</v>
      </c>
      <c r="I9" s="47">
        <v>115.2</v>
      </c>
      <c r="J9" s="47"/>
      <c r="K9" s="42">
        <f ca="1">SUMIFS(J$4:OFFSET(J9,0,0),A$4:OFFSET(A9,0,0),"="&amp;A9)-SUMIFS(I$4:OFFSET(I9,0,0),A$4:OFFSET(A9,0,0),"="&amp;A9)</f>
        <v>1759.8</v>
      </c>
      <c r="L9" s="42">
        <f ca="1">SUMIFS(J$4:OFFSET(J9,0,0),A$4:OFFSET(A9,0,0),"="&amp;A9,H$4:OFFSET(H9,0,0),"&lt;&gt;")-SUMIFS(I$4:OFFSET(I9,0,0),A$4:OFFSET(A9,0,0),"="&amp;A9,H$4:OFFSET(H9,0,0),"&lt;&gt;")</f>
        <v>1759.8</v>
      </c>
      <c r="M9" s="194">
        <f t="shared" ca="1" si="0"/>
        <v>3848.8</v>
      </c>
    </row>
    <row r="10" spans="1:15" x14ac:dyDescent="0.2">
      <c r="A10" s="43" t="s">
        <v>173</v>
      </c>
      <c r="B10" s="44">
        <v>43480</v>
      </c>
      <c r="C10" s="45"/>
      <c r="D10" s="46" t="s">
        <v>26</v>
      </c>
      <c r="E10" s="46"/>
      <c r="F10" s="46"/>
      <c r="G10" s="46" t="s">
        <v>9</v>
      </c>
      <c r="H10" s="45"/>
      <c r="I10" s="47">
        <v>87.34</v>
      </c>
      <c r="J10" s="47"/>
      <c r="K10" s="42">
        <f ca="1">SUMIFS(J$4:OFFSET(J10,0,0),A$4:OFFSET(A10,0,0),"="&amp;A10)-SUMIFS(I$4:OFFSET(I10,0,0),A$4:OFFSET(A10,0,0),"="&amp;A10)</f>
        <v>-343.34000000000003</v>
      </c>
      <c r="L10" s="42">
        <f ca="1">SUMIFS(J$4:OFFSET(J10,0,0),A$4:OFFSET(A10,0,0),"="&amp;A10,H$4:OFFSET(H10,0,0),"&lt;&gt;")-SUMIFS(I$4:OFFSET(I10,0,0),A$4:OFFSET(A10,0,0),"="&amp;A10,H$4:OFFSET(H10,0,0),"&lt;&gt;")</f>
        <v>-256</v>
      </c>
      <c r="M10" s="194">
        <f t="shared" ca="1" si="0"/>
        <v>3761.46</v>
      </c>
    </row>
    <row r="11" spans="1:15" x14ac:dyDescent="0.2">
      <c r="A11" s="43" t="s">
        <v>173</v>
      </c>
      <c r="B11" s="44">
        <v>43483</v>
      </c>
      <c r="C11" s="45"/>
      <c r="D11" s="46" t="s">
        <v>12</v>
      </c>
      <c r="E11" s="46"/>
      <c r="F11" s="46"/>
      <c r="G11" s="46" t="s">
        <v>111</v>
      </c>
      <c r="H11" s="45"/>
      <c r="I11" s="47">
        <v>100</v>
      </c>
      <c r="J11" s="47"/>
      <c r="K11" s="42">
        <f ca="1">SUMIFS(J$4:OFFSET(J11,0,0),A$4:OFFSET(A11,0,0),"="&amp;A11)-SUMIFS(I$4:OFFSET(I11,0,0),A$4:OFFSET(A11,0,0),"="&amp;A11)</f>
        <v>-443.34000000000003</v>
      </c>
      <c r="L11" s="42">
        <f ca="1">SUMIFS(J$4:OFFSET(J11,0,0),A$4:OFFSET(A11,0,0),"="&amp;A11,H$4:OFFSET(H11,0,0),"&lt;&gt;")-SUMIFS(I$4:OFFSET(I11,0,0),A$4:OFFSET(A11,0,0),"="&amp;A11,H$4:OFFSET(H11,0,0),"&lt;&gt;")</f>
        <v>-256</v>
      </c>
      <c r="M11" s="194">
        <f t="shared" ca="1" si="0"/>
        <v>3661.46</v>
      </c>
    </row>
    <row r="12" spans="1:15" x14ac:dyDescent="0.2">
      <c r="A12" s="43" t="s">
        <v>35</v>
      </c>
      <c r="B12" s="44">
        <v>43501</v>
      </c>
      <c r="C12" s="45" t="s">
        <v>23</v>
      </c>
      <c r="D12" s="46" t="s">
        <v>24</v>
      </c>
      <c r="E12" s="46"/>
      <c r="F12" s="46"/>
      <c r="G12" s="46" t="s">
        <v>11</v>
      </c>
      <c r="H12" s="45"/>
      <c r="I12" s="47"/>
      <c r="J12" s="47">
        <v>1000</v>
      </c>
      <c r="K12" s="42">
        <f ca="1">SUMIFS(J$4:OFFSET(J12,0,0),A$4:OFFSET(A12,0,0),"="&amp;A12)-SUMIFS(I$4:OFFSET(I12,0,0),A$4:OFFSET(A12,0,0),"="&amp;A12)</f>
        <v>2759.8</v>
      </c>
      <c r="L12" s="42">
        <f ca="1">SUMIFS(J$4:OFFSET(J12,0,0),A$4:OFFSET(A12,0,0),"="&amp;A12,H$4:OFFSET(H12,0,0),"&lt;&gt;")-SUMIFS(I$4:OFFSET(I12,0,0),A$4:OFFSET(A12,0,0),"="&amp;A12,H$4:OFFSET(H12,0,0),"&lt;&gt;")</f>
        <v>1759.8</v>
      </c>
      <c r="M12" s="194">
        <f t="shared" ca="1" si="0"/>
        <v>4661.46</v>
      </c>
    </row>
    <row r="13" spans="1:15" x14ac:dyDescent="0.2">
      <c r="A13" s="43" t="s">
        <v>35</v>
      </c>
      <c r="B13" s="44">
        <v>43506</v>
      </c>
      <c r="C13" s="45">
        <v>2033</v>
      </c>
      <c r="D13" s="46" t="s">
        <v>53</v>
      </c>
      <c r="E13" s="46" t="s">
        <v>54</v>
      </c>
      <c r="F13" s="46"/>
      <c r="G13" s="46" t="s">
        <v>8</v>
      </c>
      <c r="H13" s="45"/>
      <c r="I13" s="47">
        <v>23.1</v>
      </c>
      <c r="J13" s="47"/>
      <c r="K13" s="42">
        <f ca="1">SUMIFS(J$4:OFFSET(J13,0,0),A$4:OFFSET(A13,0,0),"="&amp;A13)-SUMIFS(I$4:OFFSET(I13,0,0),A$4:OFFSET(A13,0,0),"="&amp;A13)</f>
        <v>2736.7</v>
      </c>
      <c r="L13" s="42">
        <f ca="1">SUMIFS(J$4:OFFSET(J13,0,0),A$4:OFFSET(A13,0,0),"="&amp;A13,H$4:OFFSET(H13,0,0),"&lt;&gt;")-SUMIFS(I$4:OFFSET(I13,0,0),A$4:OFFSET(A13,0,0),"="&amp;A13,H$4:OFFSET(H13,0,0),"&lt;&gt;")</f>
        <v>1759.8</v>
      </c>
      <c r="M13" s="194">
        <f t="shared" ca="1" si="0"/>
        <v>4638.3599999999997</v>
      </c>
    </row>
    <row r="14" spans="1:15" x14ac:dyDescent="0.2">
      <c r="A14" s="43" t="s">
        <v>35</v>
      </c>
      <c r="B14" s="44">
        <v>43506</v>
      </c>
      <c r="C14" s="45">
        <v>2033</v>
      </c>
      <c r="D14" s="46" t="s">
        <v>53</v>
      </c>
      <c r="E14" s="46" t="s">
        <v>54</v>
      </c>
      <c r="F14" s="46"/>
      <c r="G14" s="46" t="s">
        <v>9</v>
      </c>
      <c r="H14" s="45"/>
      <c r="I14" s="47">
        <v>45.15</v>
      </c>
      <c r="J14" s="47"/>
      <c r="K14" s="42">
        <f ca="1">SUMIFS(J$4:OFFSET(J14,0,0),A$4:OFFSET(A14,0,0),"="&amp;A14)-SUMIFS(I$4:OFFSET(I14,0,0),A$4:OFFSET(A14,0,0),"="&amp;A14)</f>
        <v>2691.55</v>
      </c>
      <c r="L14" s="42">
        <f ca="1">SUMIFS(J$4:OFFSET(J14,0,0),A$4:OFFSET(A14,0,0),"="&amp;A14,H$4:OFFSET(H14,0,0),"&lt;&gt;")-SUMIFS(I$4:OFFSET(I14,0,0),A$4:OFFSET(A14,0,0),"="&amp;A14,H$4:OFFSET(H14,0,0),"&lt;&gt;")</f>
        <v>1759.8</v>
      </c>
      <c r="M14" s="194">
        <f t="shared" ca="1" si="0"/>
        <v>4593.21</v>
      </c>
    </row>
    <row r="15" spans="1:15" x14ac:dyDescent="0.2">
      <c r="A15" s="43" t="s">
        <v>35</v>
      </c>
      <c r="B15" s="44">
        <v>43506</v>
      </c>
      <c r="C15" s="45">
        <v>2033</v>
      </c>
      <c r="D15" s="46" t="s">
        <v>53</v>
      </c>
      <c r="E15" s="46" t="s">
        <v>54</v>
      </c>
      <c r="F15" s="46"/>
      <c r="G15" s="46" t="s">
        <v>13</v>
      </c>
      <c r="H15" s="45"/>
      <c r="I15" s="47">
        <v>25.04</v>
      </c>
      <c r="J15" s="47"/>
      <c r="K15" s="42">
        <f ca="1">SUMIFS(J$4:OFFSET(J15,0,0),A$4:OFFSET(A15,0,0),"="&amp;A15)-SUMIFS(I$4:OFFSET(I15,0,0),A$4:OFFSET(A15,0,0),"="&amp;A15)</f>
        <v>2666.51</v>
      </c>
      <c r="L15" s="42">
        <f ca="1">SUMIFS(J$4:OFFSET(J15,0,0),A$4:OFFSET(A15,0,0),"="&amp;A15,H$4:OFFSET(H15,0,0),"&lt;&gt;")-SUMIFS(I$4:OFFSET(I15,0,0),A$4:OFFSET(A15,0,0),"="&amp;A15,H$4:OFFSET(H15,0,0),"&lt;&gt;")</f>
        <v>1759.8</v>
      </c>
      <c r="M15" s="194">
        <f t="shared" ca="1" si="0"/>
        <v>4568.17</v>
      </c>
    </row>
    <row r="16" spans="1:15" x14ac:dyDescent="0.2">
      <c r="A16" s="43" t="s">
        <v>36</v>
      </c>
      <c r="B16" s="44">
        <v>43511</v>
      </c>
      <c r="C16" s="45" t="s">
        <v>27</v>
      </c>
      <c r="D16" s="46" t="s">
        <v>43</v>
      </c>
      <c r="E16" s="46"/>
      <c r="F16" s="46"/>
      <c r="G16" s="46" t="s">
        <v>37</v>
      </c>
      <c r="H16" s="45"/>
      <c r="I16" s="47"/>
      <c r="J16" s="47">
        <v>200</v>
      </c>
      <c r="K16" s="42">
        <f ca="1">SUMIFS(J$4:OFFSET(J16,0,0),A$4:OFFSET(A16,0,0),"="&amp;A16)-SUMIFS(I$4:OFFSET(I16,0,0),A$4:OFFSET(A16,0,0),"="&amp;A16)</f>
        <v>2545</v>
      </c>
      <c r="L16" s="42">
        <f ca="1">SUMIFS(J$4:OFFSET(J16,0,0),A$4:OFFSET(A16,0,0),"="&amp;A16,H$4:OFFSET(H16,0,0),"&lt;&gt;")-SUMIFS(I$4:OFFSET(I16,0,0),A$4:OFFSET(A16,0,0),"="&amp;A16,H$4:OFFSET(H16,0,0),"&lt;&gt;")</f>
        <v>2345</v>
      </c>
      <c r="M16" s="194">
        <f t="shared" ca="1" si="0"/>
        <v>4768.17</v>
      </c>
    </row>
    <row r="17" spans="1:13" x14ac:dyDescent="0.2">
      <c r="A17" s="43" t="s">
        <v>35</v>
      </c>
      <c r="B17" s="44">
        <v>43511</v>
      </c>
      <c r="C17" s="45" t="s">
        <v>27</v>
      </c>
      <c r="D17" s="46" t="s">
        <v>44</v>
      </c>
      <c r="E17" s="46" t="s">
        <v>54</v>
      </c>
      <c r="F17" s="46"/>
      <c r="G17" s="46" t="s">
        <v>14</v>
      </c>
      <c r="H17" s="45"/>
      <c r="I17" s="47">
        <v>100</v>
      </c>
      <c r="J17" s="47"/>
      <c r="K17" s="42">
        <f ca="1">SUMIFS(J$4:OFFSET(J17,0,0),A$4:OFFSET(A17,0,0),"="&amp;A17)-SUMIFS(I$4:OFFSET(I17,0,0),A$4:OFFSET(A17,0,0),"="&amp;A17)</f>
        <v>2566.5100000000002</v>
      </c>
      <c r="L17" s="42">
        <f ca="1">SUMIFS(J$4:OFFSET(J17,0,0),A$4:OFFSET(A17,0,0),"="&amp;A17,H$4:OFFSET(H17,0,0),"&lt;&gt;")-SUMIFS(I$4:OFFSET(I17,0,0),A$4:OFFSET(A17,0,0),"="&amp;A17,H$4:OFFSET(H17,0,0),"&lt;&gt;")</f>
        <v>1759.8</v>
      </c>
      <c r="M17" s="194">
        <f t="shared" ca="1" si="0"/>
        <v>4668.17</v>
      </c>
    </row>
    <row r="18" spans="1:13" x14ac:dyDescent="0.2">
      <c r="A18" s="43" t="s">
        <v>35</v>
      </c>
      <c r="B18" s="44">
        <v>43511</v>
      </c>
      <c r="C18" s="45" t="s">
        <v>27</v>
      </c>
      <c r="D18" s="46" t="s">
        <v>44</v>
      </c>
      <c r="E18" s="46" t="s">
        <v>54</v>
      </c>
      <c r="F18" s="46"/>
      <c r="G18" s="46" t="s">
        <v>48</v>
      </c>
      <c r="H18" s="45"/>
      <c r="I18" s="47">
        <v>50</v>
      </c>
      <c r="J18" s="47"/>
      <c r="K18" s="42">
        <f ca="1">SUMIFS(J$4:OFFSET(J18,0,0),A$4:OFFSET(A18,0,0),"="&amp;A18)-SUMIFS(I$4:OFFSET(I18,0,0),A$4:OFFSET(A18,0,0),"="&amp;A18)</f>
        <v>2516.5100000000002</v>
      </c>
      <c r="L18" s="42">
        <f ca="1">SUMIFS(J$4:OFFSET(J18,0,0),A$4:OFFSET(A18,0,0),"="&amp;A18,H$4:OFFSET(H18,0,0),"&lt;&gt;")-SUMIFS(I$4:OFFSET(I18,0,0),A$4:OFFSET(A18,0,0),"="&amp;A18,H$4:OFFSET(H18,0,0),"&lt;&gt;")</f>
        <v>1759.8</v>
      </c>
      <c r="M18" s="194">
        <f t="shared" ca="1" si="0"/>
        <v>4618.17</v>
      </c>
    </row>
    <row r="19" spans="1:13" x14ac:dyDescent="0.2">
      <c r="A19" s="43" t="s">
        <v>35</v>
      </c>
      <c r="B19" s="44">
        <v>43466</v>
      </c>
      <c r="C19" s="49"/>
      <c r="D19" s="48" t="s">
        <v>97</v>
      </c>
      <c r="E19" s="48"/>
      <c r="F19" s="48"/>
      <c r="G19" s="46" t="s">
        <v>50</v>
      </c>
      <c r="H19" s="49"/>
      <c r="I19" s="47">
        <v>200</v>
      </c>
      <c r="J19" s="47"/>
      <c r="K19" s="42">
        <f ca="1">SUMIFS(J$4:OFFSET(J19,0,0),A$4:OFFSET(A19,0,0),"="&amp;A19)-SUMIFS(I$4:OFFSET(I19,0,0),A$4:OFFSET(A19,0,0),"="&amp;A19)</f>
        <v>2316.5100000000002</v>
      </c>
      <c r="L19" s="42">
        <f ca="1">SUMIFS(J$4:OFFSET(J19,0,0),A$4:OFFSET(A19,0,0),"="&amp;A19,H$4:OFFSET(H19,0,0),"&lt;&gt;")-SUMIFS(I$4:OFFSET(I19,0,0),A$4:OFFSET(A19,0,0),"="&amp;A19,H$4:OFFSET(H19,0,0),"&lt;&gt;")</f>
        <v>1759.8</v>
      </c>
      <c r="M19" s="194">
        <f t="shared" ca="1" si="0"/>
        <v>4418.17</v>
      </c>
    </row>
    <row r="20" spans="1:13" x14ac:dyDescent="0.2">
      <c r="A20" s="43" t="s">
        <v>35</v>
      </c>
      <c r="B20" s="44">
        <v>43466</v>
      </c>
      <c r="C20" s="49"/>
      <c r="D20" s="48" t="s">
        <v>97</v>
      </c>
      <c r="E20" s="48"/>
      <c r="F20" s="48"/>
      <c r="G20" s="46"/>
      <c r="H20" s="49"/>
      <c r="I20" s="47"/>
      <c r="J20" s="47">
        <v>200</v>
      </c>
      <c r="K20" s="42">
        <f ca="1">SUMIFS(J$4:OFFSET(J20,0,0),A$4:OFFSET(A20,0,0),"="&amp;A20)-SUMIFS(I$4:OFFSET(I20,0,0),A$4:OFFSET(A20,0,0),"="&amp;A20)</f>
        <v>2516.5100000000002</v>
      </c>
      <c r="L20" s="42">
        <f ca="1">SUMIFS(J$4:OFFSET(J20,0,0),A$4:OFFSET(A20,0,0),"="&amp;A20,H$4:OFFSET(H20,0,0),"&lt;&gt;")-SUMIFS(I$4:OFFSET(I20,0,0),A$4:OFFSET(A20,0,0),"="&amp;A20,H$4:OFFSET(H20,0,0),"&lt;&gt;")</f>
        <v>1759.8</v>
      </c>
      <c r="M20" s="194">
        <f t="shared" ca="1" si="0"/>
        <v>4618.17</v>
      </c>
    </row>
    <row r="21" spans="1:13" x14ac:dyDescent="0.2">
      <c r="A21" s="43" t="s">
        <v>35</v>
      </c>
      <c r="B21" s="44">
        <v>43497</v>
      </c>
      <c r="C21" s="49"/>
      <c r="D21" s="48" t="s">
        <v>97</v>
      </c>
      <c r="E21" s="48"/>
      <c r="F21" s="48"/>
      <c r="G21" s="46" t="s">
        <v>50</v>
      </c>
      <c r="H21" s="49"/>
      <c r="I21" s="47">
        <v>200</v>
      </c>
      <c r="J21" s="47"/>
      <c r="K21" s="42">
        <f ca="1">SUMIFS(J$4:OFFSET(J21,0,0),A$4:OFFSET(A21,0,0),"="&amp;A21)-SUMIFS(I$4:OFFSET(I21,0,0),A$4:OFFSET(A21,0,0),"="&amp;A21)</f>
        <v>2316.5100000000002</v>
      </c>
      <c r="L21" s="42">
        <f ca="1">SUMIFS(J$4:OFFSET(J21,0,0),A$4:OFFSET(A21,0,0),"="&amp;A21,H$4:OFFSET(H21,0,0),"&lt;&gt;")-SUMIFS(I$4:OFFSET(I21,0,0),A$4:OFFSET(A21,0,0),"="&amp;A21,H$4:OFFSET(H21,0,0),"&lt;&gt;")</f>
        <v>1759.8</v>
      </c>
      <c r="M21" s="194">
        <f t="shared" ca="1" si="0"/>
        <v>4418.17</v>
      </c>
    </row>
    <row r="22" spans="1:13" x14ac:dyDescent="0.2">
      <c r="A22" s="43" t="s">
        <v>35</v>
      </c>
      <c r="B22" s="44">
        <v>43497</v>
      </c>
      <c r="C22" s="49"/>
      <c r="D22" s="48" t="s">
        <v>97</v>
      </c>
      <c r="E22" s="48"/>
      <c r="F22" s="48"/>
      <c r="G22" s="46"/>
      <c r="H22" s="49"/>
      <c r="I22" s="47"/>
      <c r="J22" s="47">
        <v>200</v>
      </c>
      <c r="K22" s="42">
        <f ca="1">SUMIFS(J$4:OFFSET(J22,0,0),A$4:OFFSET(A22,0,0),"="&amp;A22)-SUMIFS(I$4:OFFSET(I22,0,0),A$4:OFFSET(A22,0,0),"="&amp;A22)</f>
        <v>2516.5100000000002</v>
      </c>
      <c r="L22" s="42">
        <f ca="1">SUMIFS(J$4:OFFSET(J22,0,0),A$4:OFFSET(A22,0,0),"="&amp;A22,H$4:OFFSET(H22,0,0),"&lt;&gt;")-SUMIFS(I$4:OFFSET(I22,0,0),A$4:OFFSET(A22,0,0),"="&amp;A22,H$4:OFFSET(H22,0,0),"&lt;&gt;")</f>
        <v>1759.8</v>
      </c>
      <c r="M22" s="194">
        <f t="shared" ca="1" si="0"/>
        <v>4618.17</v>
      </c>
    </row>
    <row r="23" spans="1:13" x14ac:dyDescent="0.2">
      <c r="A23" s="43" t="s">
        <v>35</v>
      </c>
      <c r="B23" s="44">
        <v>43525</v>
      </c>
      <c r="C23" s="49"/>
      <c r="D23" s="48" t="s">
        <v>97</v>
      </c>
      <c r="E23" s="48"/>
      <c r="F23" s="48"/>
      <c r="G23" s="46" t="s">
        <v>50</v>
      </c>
      <c r="H23" s="49"/>
      <c r="I23" s="47">
        <v>200</v>
      </c>
      <c r="J23" s="47"/>
      <c r="K23" s="42">
        <f ca="1">SUMIFS(J$4:OFFSET(J23,0,0),A$4:OFFSET(A23,0,0),"="&amp;A23)-SUMIFS(I$4:OFFSET(I23,0,0),A$4:OFFSET(A23,0,0),"="&amp;A23)</f>
        <v>2316.5100000000002</v>
      </c>
      <c r="L23" s="42">
        <f ca="1">SUMIFS(J$4:OFFSET(J23,0,0),A$4:OFFSET(A23,0,0),"="&amp;A23,H$4:OFFSET(H23,0,0),"&lt;&gt;")-SUMIFS(I$4:OFFSET(I23,0,0),A$4:OFFSET(A23,0,0),"="&amp;A23,H$4:OFFSET(H23,0,0),"&lt;&gt;")</f>
        <v>1759.8</v>
      </c>
      <c r="M23" s="194">
        <f t="shared" ca="1" si="0"/>
        <v>4418.17</v>
      </c>
    </row>
    <row r="24" spans="1:13" x14ac:dyDescent="0.2">
      <c r="A24" s="43" t="s">
        <v>35</v>
      </c>
      <c r="B24" s="44">
        <v>43525</v>
      </c>
      <c r="C24" s="49"/>
      <c r="D24" s="48" t="s">
        <v>97</v>
      </c>
      <c r="E24" s="48"/>
      <c r="F24" s="48"/>
      <c r="G24" s="46"/>
      <c r="H24" s="49"/>
      <c r="I24" s="47"/>
      <c r="J24" s="47">
        <v>200</v>
      </c>
      <c r="K24" s="42">
        <f ca="1">SUMIFS(J$4:OFFSET(J24,0,0),A$4:OFFSET(A24,0,0),"="&amp;A24)-SUMIFS(I$4:OFFSET(I24,0,0),A$4:OFFSET(A24,0,0),"="&amp;A24)</f>
        <v>2516.5100000000002</v>
      </c>
      <c r="L24" s="42">
        <f ca="1">SUMIFS(J$4:OFFSET(J24,0,0),A$4:OFFSET(A24,0,0),"="&amp;A24,H$4:OFFSET(H24,0,0),"&lt;&gt;")-SUMIFS(I$4:OFFSET(I24,0,0),A$4:OFFSET(A24,0,0),"="&amp;A24,H$4:OFFSET(H24,0,0),"&lt;&gt;")</f>
        <v>1759.8</v>
      </c>
      <c r="M24" s="194">
        <f t="shared" ca="1" si="0"/>
        <v>4618.17</v>
      </c>
    </row>
    <row r="25" spans="1:13" x14ac:dyDescent="0.2">
      <c r="A25" s="43" t="s">
        <v>35</v>
      </c>
      <c r="B25" s="44">
        <v>43539</v>
      </c>
      <c r="C25" s="49"/>
      <c r="D25" s="48" t="s">
        <v>98</v>
      </c>
      <c r="E25" s="48"/>
      <c r="F25" s="48"/>
      <c r="G25" s="46"/>
      <c r="H25" s="49"/>
      <c r="I25" s="47">
        <v>600</v>
      </c>
      <c r="J25" s="47"/>
      <c r="K25" s="42">
        <f ca="1">SUMIFS(J$4:OFFSET(J25,0,0),A$4:OFFSET(A25,0,0),"="&amp;A25)-SUMIFS(I$4:OFFSET(I25,0,0),A$4:OFFSET(A25,0,0),"="&amp;A25)</f>
        <v>1916.51</v>
      </c>
      <c r="L25" s="42">
        <f ca="1">SUMIFS(J$4:OFFSET(J25,0,0),A$4:OFFSET(A25,0,0),"="&amp;A25,H$4:OFFSET(H25,0,0),"&lt;&gt;")-SUMIFS(I$4:OFFSET(I25,0,0),A$4:OFFSET(A25,0,0),"="&amp;A25,H$4:OFFSET(H25,0,0),"&lt;&gt;")</f>
        <v>1759.8</v>
      </c>
      <c r="M25" s="194">
        <f t="shared" ca="1" si="0"/>
        <v>4018.17</v>
      </c>
    </row>
    <row r="26" spans="1:13" x14ac:dyDescent="0.2">
      <c r="A26" s="43"/>
      <c r="B26" s="44"/>
      <c r="C26" s="49"/>
      <c r="D26" s="48"/>
      <c r="E26" s="48"/>
      <c r="F26" s="48"/>
      <c r="G26" s="46"/>
      <c r="H26" s="49"/>
      <c r="I26" s="47"/>
      <c r="J26" s="47"/>
      <c r="K26" s="42">
        <f ca="1">SUMIFS(J$4:OFFSET(J26,0,0),A$4:OFFSET(A26,0,0),"="&amp;A26)-SUMIFS(I$4:OFFSET(I26,0,0),A$4:OFFSET(A26,0,0),"="&amp;A26)</f>
        <v>0</v>
      </c>
      <c r="L26" s="42">
        <f ca="1">SUMIFS(J$4:OFFSET(J26,0,0),A$4:OFFSET(A26,0,0),"="&amp;A26,H$4:OFFSET(H26,0,0),"&lt;&gt;")-SUMIFS(I$4:OFFSET(I26,0,0),A$4:OFFSET(A26,0,0),"="&amp;A26,H$4:OFFSET(H26,0,0),"&lt;&gt;")</f>
        <v>0</v>
      </c>
      <c r="M26" s="194">
        <f t="shared" ca="1" si="0"/>
        <v>4018.17</v>
      </c>
    </row>
    <row r="27" spans="1:13" x14ac:dyDescent="0.2">
      <c r="A27" s="43"/>
      <c r="B27" s="44"/>
      <c r="C27" s="49"/>
      <c r="D27" s="48"/>
      <c r="E27" s="48"/>
      <c r="F27" s="48"/>
      <c r="G27" s="46"/>
      <c r="H27" s="49"/>
      <c r="I27" s="47"/>
      <c r="J27" s="47"/>
      <c r="K27" s="42">
        <f ca="1">SUMIFS(J$4:OFFSET(J27,0,0),A$4:OFFSET(A27,0,0),"="&amp;A27)-SUMIFS(I$4:OFFSET(I27,0,0),A$4:OFFSET(A27,0,0),"="&amp;A27)</f>
        <v>0</v>
      </c>
      <c r="L27" s="42">
        <f ca="1">SUMIFS(J$4:OFFSET(J27,0,0),A$4:OFFSET(A27,0,0),"="&amp;A27,H$4:OFFSET(H27,0,0),"&lt;&gt;")-SUMIFS(I$4:OFFSET(I27,0,0),A$4:OFFSET(A27,0,0),"="&amp;A27,H$4:OFFSET(H27,0,0),"&lt;&gt;")</f>
        <v>0</v>
      </c>
      <c r="M27" s="194">
        <f t="shared" ca="1" si="0"/>
        <v>4018.17</v>
      </c>
    </row>
    <row r="28" spans="1:13" x14ac:dyDescent="0.2">
      <c r="A28" s="43"/>
      <c r="B28" s="44"/>
      <c r="C28" s="49"/>
      <c r="D28" s="48"/>
      <c r="E28" s="48"/>
      <c r="F28" s="48"/>
      <c r="G28" s="46"/>
      <c r="H28" s="49"/>
      <c r="I28" s="47"/>
      <c r="J28" s="47"/>
      <c r="K28" s="42">
        <f ca="1">SUMIFS(J$4:OFFSET(J28,0,0),A$4:OFFSET(A28,0,0),"="&amp;A28)-SUMIFS(I$4:OFFSET(I28,0,0),A$4:OFFSET(A28,0,0),"="&amp;A28)</f>
        <v>0</v>
      </c>
      <c r="L28" s="42">
        <f ca="1">SUMIFS(J$4:OFFSET(J28,0,0),A$4:OFFSET(A28,0,0),"="&amp;A28,H$4:OFFSET(H28,0,0),"&lt;&gt;")-SUMIFS(I$4:OFFSET(I28,0,0),A$4:OFFSET(A28,0,0),"="&amp;A28,H$4:OFFSET(H28,0,0),"&lt;&gt;")</f>
        <v>0</v>
      </c>
      <c r="M28" s="194">
        <f t="shared" ca="1" si="0"/>
        <v>4018.17</v>
      </c>
    </row>
    <row r="29" spans="1:13" x14ac:dyDescent="0.2">
      <c r="A29" s="43"/>
      <c r="B29" s="44"/>
      <c r="C29" s="49"/>
      <c r="D29" s="48"/>
      <c r="E29" s="48"/>
      <c r="F29" s="48"/>
      <c r="G29" s="46"/>
      <c r="H29" s="49"/>
      <c r="I29" s="47"/>
      <c r="J29" s="47"/>
      <c r="K29" s="42">
        <f ca="1">SUMIFS(J$4:OFFSET(J29,0,0),A$4:OFFSET(A29,0,0),"="&amp;A29)-SUMIFS(I$4:OFFSET(I29,0,0),A$4:OFFSET(A29,0,0),"="&amp;A29)</f>
        <v>0</v>
      </c>
      <c r="L29" s="42">
        <f ca="1">SUMIFS(J$4:OFFSET(J29,0,0),A$4:OFFSET(A29,0,0),"="&amp;A29,H$4:OFFSET(H29,0,0),"&lt;&gt;")-SUMIFS(I$4:OFFSET(I29,0,0),A$4:OFFSET(A29,0,0),"="&amp;A29,H$4:OFFSET(H29,0,0),"&lt;&gt;")</f>
        <v>0</v>
      </c>
      <c r="M29" s="194">
        <f t="shared" ca="1" si="0"/>
        <v>4018.17</v>
      </c>
    </row>
    <row r="30" spans="1:13" x14ac:dyDescent="0.2">
      <c r="A30" s="43"/>
      <c r="B30" s="44"/>
      <c r="C30" s="49"/>
      <c r="D30" s="48"/>
      <c r="E30" s="48"/>
      <c r="F30" s="48"/>
      <c r="G30" s="46"/>
      <c r="H30" s="49"/>
      <c r="I30" s="47"/>
      <c r="J30" s="47"/>
      <c r="K30" s="42">
        <f ca="1">SUMIFS(J$4:OFFSET(J30,0,0),A$4:OFFSET(A30,0,0),"="&amp;A30)-SUMIFS(I$4:OFFSET(I30,0,0),A$4:OFFSET(A30,0,0),"="&amp;A30)</f>
        <v>0</v>
      </c>
      <c r="L30" s="42">
        <f ca="1">SUMIFS(J$4:OFFSET(J30,0,0),A$4:OFFSET(A30,0,0),"="&amp;A30,H$4:OFFSET(H30,0,0),"&lt;&gt;")-SUMIFS(I$4:OFFSET(I30,0,0),A$4:OFFSET(A30,0,0),"="&amp;A30,H$4:OFFSET(H30,0,0),"&lt;&gt;")</f>
        <v>0</v>
      </c>
      <c r="M30" s="194">
        <f t="shared" ca="1" si="0"/>
        <v>4018.17</v>
      </c>
    </row>
    <row r="31" spans="1:13" x14ac:dyDescent="0.2">
      <c r="A31" s="43"/>
      <c r="B31" s="44"/>
      <c r="C31" s="49"/>
      <c r="D31" s="48"/>
      <c r="E31" s="48"/>
      <c r="F31" s="48"/>
      <c r="G31" s="46"/>
      <c r="H31" s="49"/>
      <c r="I31" s="47"/>
      <c r="J31" s="47"/>
      <c r="K31" s="42">
        <f ca="1">SUMIFS(J$4:OFFSET(J31,0,0),A$4:OFFSET(A31,0,0),"="&amp;A31)-SUMIFS(I$4:OFFSET(I31,0,0),A$4:OFFSET(A31,0,0),"="&amp;A31)</f>
        <v>0</v>
      </c>
      <c r="L31" s="42">
        <f ca="1">SUMIFS(J$4:OFFSET(J31,0,0),A$4:OFFSET(A31,0,0),"="&amp;A31,H$4:OFFSET(H31,0,0),"&lt;&gt;")-SUMIFS(I$4:OFFSET(I31,0,0),A$4:OFFSET(A31,0,0),"="&amp;A31,H$4:OFFSET(H31,0,0),"&lt;&gt;")</f>
        <v>0</v>
      </c>
      <c r="M31" s="194">
        <f t="shared" ca="1" si="0"/>
        <v>4018.17</v>
      </c>
    </row>
    <row r="32" spans="1:13" x14ac:dyDescent="0.2">
      <c r="A32" s="43"/>
      <c r="B32" s="44"/>
      <c r="C32" s="49"/>
      <c r="D32" s="48"/>
      <c r="E32" s="48"/>
      <c r="F32" s="48"/>
      <c r="G32" s="46"/>
      <c r="H32" s="49"/>
      <c r="I32" s="47"/>
      <c r="J32" s="47"/>
      <c r="K32" s="42">
        <f ca="1">SUMIFS(J$4:OFFSET(J32,0,0),A$4:OFFSET(A32,0,0),"="&amp;A32)-SUMIFS(I$4:OFFSET(I32,0,0),A$4:OFFSET(A32,0,0),"="&amp;A32)</f>
        <v>0</v>
      </c>
      <c r="L32" s="42">
        <f ca="1">SUMIFS(J$4:OFFSET(J32,0,0),A$4:OFFSET(A32,0,0),"="&amp;A32,H$4:OFFSET(H32,0,0),"&lt;&gt;")-SUMIFS(I$4:OFFSET(I32,0,0),A$4:OFFSET(A32,0,0),"="&amp;A32,H$4:OFFSET(H32,0,0),"&lt;&gt;")</f>
        <v>0</v>
      </c>
      <c r="M32" s="194">
        <f t="shared" ca="1" si="0"/>
        <v>4018.17</v>
      </c>
    </row>
    <row r="33" spans="1:13" x14ac:dyDescent="0.2">
      <c r="A33" s="43"/>
      <c r="B33" s="44"/>
      <c r="C33" s="49"/>
      <c r="D33" s="48"/>
      <c r="E33" s="48"/>
      <c r="F33" s="48"/>
      <c r="G33" s="46"/>
      <c r="H33" s="49"/>
      <c r="I33" s="47"/>
      <c r="J33" s="47"/>
      <c r="K33" s="42">
        <f ca="1">SUMIFS(J$4:OFFSET(J33,0,0),A$4:OFFSET(A33,0,0),"="&amp;A33)-SUMIFS(I$4:OFFSET(I33,0,0),A$4:OFFSET(A33,0,0),"="&amp;A33)</f>
        <v>0</v>
      </c>
      <c r="L33" s="42">
        <f ca="1">SUMIFS(J$4:OFFSET(J33,0,0),A$4:OFFSET(A33,0,0),"="&amp;A33,H$4:OFFSET(H33,0,0),"&lt;&gt;")-SUMIFS(I$4:OFFSET(I33,0,0),A$4:OFFSET(A33,0,0),"="&amp;A33,H$4:OFFSET(H33,0,0),"&lt;&gt;")</f>
        <v>0</v>
      </c>
      <c r="M33" s="194">
        <f t="shared" ca="1" si="0"/>
        <v>4018.17</v>
      </c>
    </row>
    <row r="34" spans="1:13" x14ac:dyDescent="0.2">
      <c r="A34" s="43"/>
      <c r="B34" s="44"/>
      <c r="C34" s="49"/>
      <c r="D34" s="48"/>
      <c r="E34" s="48"/>
      <c r="F34" s="48"/>
      <c r="G34" s="46"/>
      <c r="H34" s="49"/>
      <c r="I34" s="47"/>
      <c r="J34" s="47"/>
      <c r="K34" s="42">
        <f ca="1">SUMIFS(J$4:OFFSET(J34,0,0),A$4:OFFSET(A34,0,0),"="&amp;A34)-SUMIFS(I$4:OFFSET(I34,0,0),A$4:OFFSET(A34,0,0),"="&amp;A34)</f>
        <v>0</v>
      </c>
      <c r="L34" s="42">
        <f ca="1">SUMIFS(J$4:OFFSET(J34,0,0),A$4:OFFSET(A34,0,0),"="&amp;A34,H$4:OFFSET(H34,0,0),"&lt;&gt;")-SUMIFS(I$4:OFFSET(I34,0,0),A$4:OFFSET(A34,0,0),"="&amp;A34,H$4:OFFSET(H34,0,0),"&lt;&gt;")</f>
        <v>0</v>
      </c>
      <c r="M34" s="194">
        <f t="shared" ca="1" si="0"/>
        <v>4018.17</v>
      </c>
    </row>
    <row r="35" spans="1:13" x14ac:dyDescent="0.2">
      <c r="A35" s="43"/>
      <c r="B35" s="44"/>
      <c r="C35" s="49"/>
      <c r="D35" s="48"/>
      <c r="E35" s="48"/>
      <c r="F35" s="48"/>
      <c r="G35" s="46"/>
      <c r="H35" s="49"/>
      <c r="I35" s="47"/>
      <c r="J35" s="47"/>
      <c r="K35" s="42">
        <f ca="1">SUMIFS(J$4:OFFSET(J35,0,0),A$4:OFFSET(A35,0,0),"="&amp;A35)-SUMIFS(I$4:OFFSET(I35,0,0),A$4:OFFSET(A35,0,0),"="&amp;A35)</f>
        <v>0</v>
      </c>
      <c r="L35" s="42">
        <f ca="1">SUMIFS(J$4:OFFSET(J35,0,0),A$4:OFFSET(A35,0,0),"="&amp;A35,H$4:OFFSET(H35,0,0),"&lt;&gt;")-SUMIFS(I$4:OFFSET(I35,0,0),A$4:OFFSET(A35,0,0),"="&amp;A35,H$4:OFFSET(H35,0,0),"&lt;&gt;")</f>
        <v>0</v>
      </c>
      <c r="M35" s="194">
        <f t="shared" ca="1" si="0"/>
        <v>4018.17</v>
      </c>
    </row>
    <row r="36" spans="1:13" x14ac:dyDescent="0.2">
      <c r="A36" s="43"/>
      <c r="B36" s="44"/>
      <c r="C36" s="49"/>
      <c r="D36" s="48"/>
      <c r="E36" s="48"/>
      <c r="F36" s="48"/>
      <c r="G36" s="46"/>
      <c r="H36" s="49"/>
      <c r="I36" s="47"/>
      <c r="J36" s="47"/>
      <c r="K36" s="42">
        <f ca="1">SUMIFS(J$4:OFFSET(J36,0,0),A$4:OFFSET(A36,0,0),"="&amp;A36)-SUMIFS(I$4:OFFSET(I36,0,0),A$4:OFFSET(A36,0,0),"="&amp;A36)</f>
        <v>0</v>
      </c>
      <c r="L36" s="42">
        <f ca="1">SUMIFS(J$4:OFFSET(J36,0,0),A$4:OFFSET(A36,0,0),"="&amp;A36,H$4:OFFSET(H36,0,0),"&lt;&gt;")-SUMIFS(I$4:OFFSET(I36,0,0),A$4:OFFSET(A36,0,0),"="&amp;A36,H$4:OFFSET(H36,0,0),"&lt;&gt;")</f>
        <v>0</v>
      </c>
      <c r="M36" s="194">
        <f t="shared" ca="1" si="0"/>
        <v>4018.17</v>
      </c>
    </row>
    <row r="37" spans="1:13" x14ac:dyDescent="0.2">
      <c r="A37" s="43"/>
      <c r="B37" s="44"/>
      <c r="C37" s="49"/>
      <c r="D37" s="48"/>
      <c r="E37" s="48"/>
      <c r="F37" s="48"/>
      <c r="G37" s="46"/>
      <c r="H37" s="49"/>
      <c r="I37" s="47"/>
      <c r="J37" s="47"/>
      <c r="K37" s="42">
        <f ca="1">SUMIFS(J$4:OFFSET(J37,0,0),A$4:OFFSET(A37,0,0),"="&amp;A37)-SUMIFS(I$4:OFFSET(I37,0,0),A$4:OFFSET(A37,0,0),"="&amp;A37)</f>
        <v>0</v>
      </c>
      <c r="L37" s="42">
        <f ca="1">SUMIFS(J$4:OFFSET(J37,0,0),A$4:OFFSET(A37,0,0),"="&amp;A37,H$4:OFFSET(H37,0,0),"&lt;&gt;")-SUMIFS(I$4:OFFSET(I37,0,0),A$4:OFFSET(A37,0,0),"="&amp;A37,H$4:OFFSET(H37,0,0),"&lt;&gt;")</f>
        <v>0</v>
      </c>
      <c r="M37" s="194">
        <f t="shared" ca="1" si="0"/>
        <v>4018.17</v>
      </c>
    </row>
    <row r="38" spans="1:13" x14ac:dyDescent="0.2">
      <c r="A38" s="43"/>
      <c r="B38" s="44"/>
      <c r="C38" s="49"/>
      <c r="D38" s="48"/>
      <c r="E38" s="48"/>
      <c r="F38" s="48"/>
      <c r="G38" s="46"/>
      <c r="H38" s="49"/>
      <c r="I38" s="47"/>
      <c r="J38" s="47"/>
      <c r="K38" s="42">
        <f ca="1">SUMIFS(J$4:OFFSET(J38,0,0),A$4:OFFSET(A38,0,0),"="&amp;A38)-SUMIFS(I$4:OFFSET(I38,0,0),A$4:OFFSET(A38,0,0),"="&amp;A38)</f>
        <v>0</v>
      </c>
      <c r="L38" s="42">
        <f ca="1">SUMIFS(J$4:OFFSET(J38,0,0),A$4:OFFSET(A38,0,0),"="&amp;A38,H$4:OFFSET(H38,0,0),"&lt;&gt;")-SUMIFS(I$4:OFFSET(I38,0,0),A$4:OFFSET(A38,0,0),"="&amp;A38,H$4:OFFSET(H38,0,0),"&lt;&gt;")</f>
        <v>0</v>
      </c>
      <c r="M38" s="194">
        <f t="shared" ca="1" si="0"/>
        <v>4018.17</v>
      </c>
    </row>
    <row r="39" spans="1:13" x14ac:dyDescent="0.2">
      <c r="A39" s="43"/>
      <c r="B39" s="44"/>
      <c r="C39" s="49"/>
      <c r="D39" s="48"/>
      <c r="E39" s="48"/>
      <c r="F39" s="48"/>
      <c r="G39" s="46"/>
      <c r="H39" s="49"/>
      <c r="I39" s="47"/>
      <c r="J39" s="47"/>
      <c r="K39" s="42">
        <f ca="1">SUMIFS(J$4:OFFSET(J39,0,0),A$4:OFFSET(A39,0,0),"="&amp;A39)-SUMIFS(I$4:OFFSET(I39,0,0),A$4:OFFSET(A39,0,0),"="&amp;A39)</f>
        <v>0</v>
      </c>
      <c r="L39" s="42">
        <f ca="1">SUMIFS(J$4:OFFSET(J39,0,0),A$4:OFFSET(A39,0,0),"="&amp;A39,H$4:OFFSET(H39,0,0),"&lt;&gt;")-SUMIFS(I$4:OFFSET(I39,0,0),A$4:OFFSET(A39,0,0),"="&amp;A39,H$4:OFFSET(H39,0,0),"&lt;&gt;")</f>
        <v>0</v>
      </c>
      <c r="M39" s="194">
        <f t="shared" ca="1" si="0"/>
        <v>4018.17</v>
      </c>
    </row>
    <row r="40" spans="1:13" x14ac:dyDescent="0.2">
      <c r="A40" s="43"/>
      <c r="B40" s="44"/>
      <c r="C40" s="49"/>
      <c r="D40" s="48"/>
      <c r="E40" s="48"/>
      <c r="F40" s="48"/>
      <c r="G40" s="46"/>
      <c r="H40" s="49"/>
      <c r="I40" s="47"/>
      <c r="J40" s="47"/>
      <c r="K40" s="42">
        <f ca="1">SUMIFS(J$4:OFFSET(J40,0,0),A$4:OFFSET(A40,0,0),"="&amp;A40)-SUMIFS(I$4:OFFSET(I40,0,0),A$4:OFFSET(A40,0,0),"="&amp;A40)</f>
        <v>0</v>
      </c>
      <c r="L40" s="42">
        <f ca="1">SUMIFS(J$4:OFFSET(J40,0,0),A$4:OFFSET(A40,0,0),"="&amp;A40,H$4:OFFSET(H40,0,0),"&lt;&gt;")-SUMIFS(I$4:OFFSET(I40,0,0),A$4:OFFSET(A40,0,0),"="&amp;A40,H$4:OFFSET(H40,0,0),"&lt;&gt;")</f>
        <v>0</v>
      </c>
      <c r="M40" s="194">
        <f t="shared" ca="1" si="0"/>
        <v>4018.17</v>
      </c>
    </row>
    <row r="41" spans="1:13" x14ac:dyDescent="0.2">
      <c r="A41" s="43"/>
      <c r="B41" s="44"/>
      <c r="C41" s="49"/>
      <c r="D41" s="48"/>
      <c r="E41" s="48"/>
      <c r="F41" s="48"/>
      <c r="G41" s="46"/>
      <c r="H41" s="49"/>
      <c r="I41" s="47"/>
      <c r="J41" s="47"/>
      <c r="K41" s="42">
        <f ca="1">SUMIFS(J$4:OFFSET(J41,0,0),A$4:OFFSET(A41,0,0),"="&amp;A41)-SUMIFS(I$4:OFFSET(I41,0,0),A$4:OFFSET(A41,0,0),"="&amp;A41)</f>
        <v>0</v>
      </c>
      <c r="L41" s="42">
        <f ca="1">SUMIFS(J$4:OFFSET(J41,0,0),A$4:OFFSET(A41,0,0),"="&amp;A41,H$4:OFFSET(H41,0,0),"&lt;&gt;")-SUMIFS(I$4:OFFSET(I41,0,0),A$4:OFFSET(A41,0,0),"="&amp;A41,H$4:OFFSET(H41,0,0),"&lt;&gt;")</f>
        <v>0</v>
      </c>
      <c r="M41" s="194">
        <f t="shared" ca="1" si="0"/>
        <v>4018.17</v>
      </c>
    </row>
    <row r="42" spans="1:13" x14ac:dyDescent="0.2">
      <c r="A42" s="43"/>
      <c r="B42" s="44"/>
      <c r="C42" s="49"/>
      <c r="D42" s="48"/>
      <c r="E42" s="48"/>
      <c r="F42" s="48"/>
      <c r="G42" s="46"/>
      <c r="H42" s="49"/>
      <c r="I42" s="47"/>
      <c r="J42" s="47"/>
      <c r="K42" s="42">
        <f ca="1">SUMIFS(J$4:OFFSET(J42,0,0),A$4:OFFSET(A42,0,0),"="&amp;A42)-SUMIFS(I$4:OFFSET(I42,0,0),A$4:OFFSET(A42,0,0),"="&amp;A42)</f>
        <v>0</v>
      </c>
      <c r="L42" s="42">
        <f ca="1">SUMIFS(J$4:OFFSET(J42,0,0),A$4:OFFSET(A42,0,0),"="&amp;A42,H$4:OFFSET(H42,0,0),"&lt;&gt;")-SUMIFS(I$4:OFFSET(I42,0,0),A$4:OFFSET(A42,0,0),"="&amp;A42,H$4:OFFSET(H42,0,0),"&lt;&gt;")</f>
        <v>0</v>
      </c>
      <c r="M42" s="194">
        <f t="shared" ca="1" si="0"/>
        <v>4018.17</v>
      </c>
    </row>
    <row r="43" spans="1:13" x14ac:dyDescent="0.2">
      <c r="A43" s="43"/>
      <c r="B43" s="44"/>
      <c r="C43" s="49"/>
      <c r="D43" s="48"/>
      <c r="E43" s="48"/>
      <c r="F43" s="48"/>
      <c r="G43" s="46"/>
      <c r="H43" s="49"/>
      <c r="I43" s="47"/>
      <c r="J43" s="47"/>
      <c r="K43" s="42">
        <f ca="1">SUMIFS(J$4:OFFSET(J43,0,0),A$4:OFFSET(A43,0,0),"="&amp;A43)-SUMIFS(I$4:OFFSET(I43,0,0),A$4:OFFSET(A43,0,0),"="&amp;A43)</f>
        <v>0</v>
      </c>
      <c r="L43" s="42">
        <f ca="1">SUMIFS(J$4:OFFSET(J43,0,0),A$4:OFFSET(A43,0,0),"="&amp;A43,H$4:OFFSET(H43,0,0),"&lt;&gt;")-SUMIFS(I$4:OFFSET(I43,0,0),A$4:OFFSET(A43,0,0),"="&amp;A43,H$4:OFFSET(H43,0,0),"&lt;&gt;")</f>
        <v>0</v>
      </c>
      <c r="M43" s="194">
        <f t="shared" ca="1" si="0"/>
        <v>4018.17</v>
      </c>
    </row>
    <row r="44" spans="1:13" x14ac:dyDescent="0.2">
      <c r="A44" s="43"/>
      <c r="B44" s="44"/>
      <c r="C44" s="49"/>
      <c r="D44" s="48"/>
      <c r="E44" s="48"/>
      <c r="F44" s="48"/>
      <c r="G44" s="46"/>
      <c r="H44" s="49"/>
      <c r="I44" s="47"/>
      <c r="J44" s="47"/>
      <c r="K44" s="42">
        <f ca="1">SUMIFS(J$4:OFFSET(J44,0,0),A$4:OFFSET(A44,0,0),"="&amp;A44)-SUMIFS(I$4:OFFSET(I44,0,0),A$4:OFFSET(A44,0,0),"="&amp;A44)</f>
        <v>0</v>
      </c>
      <c r="L44" s="42">
        <f ca="1">SUMIFS(J$4:OFFSET(J44,0,0),A$4:OFFSET(A44,0,0),"="&amp;A44,H$4:OFFSET(H44,0,0),"&lt;&gt;")-SUMIFS(I$4:OFFSET(I44,0,0),A$4:OFFSET(A44,0,0),"="&amp;A44,H$4:OFFSET(H44,0,0),"&lt;&gt;")</f>
        <v>0</v>
      </c>
      <c r="M44" s="194">
        <f t="shared" ca="1" si="0"/>
        <v>4018.17</v>
      </c>
    </row>
    <row r="45" spans="1:13" x14ac:dyDescent="0.2">
      <c r="A45" s="43"/>
      <c r="B45" s="44"/>
      <c r="C45" s="49"/>
      <c r="D45" s="48"/>
      <c r="E45" s="48"/>
      <c r="F45" s="48"/>
      <c r="G45" s="46"/>
      <c r="H45" s="49"/>
      <c r="I45" s="47"/>
      <c r="J45" s="47"/>
      <c r="K45" s="42">
        <f ca="1">SUMIFS(J$4:OFFSET(J45,0,0),A$4:OFFSET(A45,0,0),"="&amp;A45)-SUMIFS(I$4:OFFSET(I45,0,0),A$4:OFFSET(A45,0,0),"="&amp;A45)</f>
        <v>0</v>
      </c>
      <c r="L45" s="42">
        <f ca="1">SUMIFS(J$4:OFFSET(J45,0,0),A$4:OFFSET(A45,0,0),"="&amp;A45,H$4:OFFSET(H45,0,0),"&lt;&gt;")-SUMIFS(I$4:OFFSET(I45,0,0),A$4:OFFSET(A45,0,0),"="&amp;A45,H$4:OFFSET(H45,0,0),"&lt;&gt;")</f>
        <v>0</v>
      </c>
      <c r="M45" s="194">
        <f t="shared" ca="1" si="0"/>
        <v>4018.17</v>
      </c>
    </row>
    <row r="46" spans="1:13" x14ac:dyDescent="0.2">
      <c r="A46" s="43"/>
      <c r="B46" s="44"/>
      <c r="C46" s="49"/>
      <c r="D46" s="48"/>
      <c r="E46" s="48"/>
      <c r="F46" s="48"/>
      <c r="G46" s="46"/>
      <c r="H46" s="49"/>
      <c r="I46" s="47"/>
      <c r="J46" s="47"/>
      <c r="K46" s="42">
        <f ca="1">SUMIFS(J$4:OFFSET(J46,0,0),A$4:OFFSET(A46,0,0),"="&amp;A46)-SUMIFS(I$4:OFFSET(I46,0,0),A$4:OFFSET(A46,0,0),"="&amp;A46)</f>
        <v>0</v>
      </c>
      <c r="L46" s="42">
        <f ca="1">SUMIFS(J$4:OFFSET(J46,0,0),A$4:OFFSET(A46,0,0),"="&amp;A46,H$4:OFFSET(H46,0,0),"&lt;&gt;")-SUMIFS(I$4:OFFSET(I46,0,0),A$4:OFFSET(A46,0,0),"="&amp;A46,H$4:OFFSET(H46,0,0),"&lt;&gt;")</f>
        <v>0</v>
      </c>
      <c r="M46" s="194">
        <f t="shared" ca="1" si="0"/>
        <v>4018.17</v>
      </c>
    </row>
    <row r="47" spans="1:13" x14ac:dyDescent="0.2">
      <c r="A47" s="150" t="s">
        <v>80</v>
      </c>
      <c r="B47" s="52"/>
      <c r="C47" s="53"/>
      <c r="D47" s="52"/>
      <c r="E47" s="52"/>
      <c r="F47" s="52"/>
      <c r="G47" s="52"/>
      <c r="H47" s="53"/>
      <c r="I47" s="52"/>
      <c r="J47" s="52"/>
      <c r="K47" s="52"/>
      <c r="L47" s="52"/>
      <c r="M47" s="52"/>
    </row>
  </sheetData>
  <phoneticPr fontId="8" type="noConversion"/>
  <conditionalFormatting sqref="M5:M46">
    <cfRule type="cellIs" dxfId="6" priority="1" stopIfTrue="1" operator="lessThan">
      <formula>0</formula>
    </cfRule>
  </conditionalFormatting>
  <conditionalFormatting sqref="A5:A46">
    <cfRule type="expression" dxfId="5" priority="2" stopIfTrue="1">
      <formula>AND(ISERROR(MATCH(A5,accounts,0)),NOT(ISBLANK(A5)))</formula>
    </cfRule>
  </conditionalFormatting>
  <conditionalFormatting sqref="G5:G46">
    <cfRule type="expression" dxfId="4" priority="3">
      <formula>AND(NOT(ISBLANK(G5)),ISERROR(MATCH(G5,categories,0)))</formula>
    </cfRule>
  </conditionalFormatting>
  <dataValidations count="4">
    <dataValidation type="list" allowBlank="1" showInputMessage="1" showErrorMessage="1" sqref="A5:A46">
      <formula1>accounts</formula1>
    </dataValidation>
    <dataValidation type="list" allowBlank="1" sqref="B5:B46">
      <formula1>date_list</formula1>
    </dataValidation>
    <dataValidation type="list" allowBlank="1" sqref="H5:H46">
      <formula1>"x,c,R"</formula1>
    </dataValidation>
    <dataValidation type="list" errorStyle="warning" allowBlank="1" showInputMessage="1" showErrorMessage="1" errorTitle="Invalid Category" error="Edit the Budget worksheet if you want to add or edit categories." sqref="G5:G47">
      <formula1>categories</formula1>
    </dataValidation>
  </dataValidations>
  <hyperlinks>
    <hyperlink ref="A2" location="Help!A1" display="HELP"/>
  </hyperlinks>
  <printOptions horizontalCentered="1"/>
  <pageMargins left="0.35" right="0.35" top="0.35" bottom="0.35" header="0.5" footer="0.5"/>
  <pageSetup fitToHeight="0" orientation="landscape" r:id="rId1"/>
  <headerFooter alignWithMargins="0"/>
  <drawing r:id="rId2"/>
  <legacyDrawing r:id="rId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K157"/>
  <sheetViews>
    <sheetView showGridLines="0" workbookViewId="0">
      <selection activeCell="B4" sqref="B4"/>
    </sheetView>
  </sheetViews>
  <sheetFormatPr defaultColWidth="9.140625" defaultRowHeight="12.75" x14ac:dyDescent="0.2"/>
  <cols>
    <col min="1" max="1" width="30.140625" style="4" customWidth="1"/>
    <col min="2" max="2" width="16" style="4" customWidth="1"/>
    <col min="3" max="3" width="6.85546875" style="4" customWidth="1"/>
    <col min="4" max="4" width="16" style="4" customWidth="1"/>
    <col min="5" max="5" width="7.28515625" style="4" customWidth="1"/>
    <col min="6" max="6" width="17" style="4" customWidth="1"/>
    <col min="7" max="7" width="2.5703125" style="4" customWidth="1"/>
    <col min="8" max="8" width="8.140625" style="4" customWidth="1"/>
    <col min="9" max="9" width="51.85546875" style="4" customWidth="1"/>
    <col min="10" max="10" width="9.140625" style="4" customWidth="1"/>
    <col min="11" max="11" width="9.140625" style="31" customWidth="1"/>
    <col min="12" max="16384" width="9.140625" style="4"/>
  </cols>
  <sheetData>
    <row r="1" spans="1:11" ht="30" customHeight="1" x14ac:dyDescent="0.25">
      <c r="A1" s="98" t="str">
        <f>IF(ytd," YEAR-TO-DATE BUDGET REPORT"," MONTHLY BUDGET REPORT")</f>
        <v xml:space="preserve"> MONTHLY BUDGET REPORT</v>
      </c>
      <c r="B1" s="98"/>
      <c r="C1" s="98"/>
      <c r="D1" s="98"/>
      <c r="E1" s="98"/>
      <c r="F1" s="98"/>
      <c r="G1" s="98"/>
      <c r="I1" s="30"/>
      <c r="K1" s="4"/>
    </row>
    <row r="2" spans="1:11" s="101" customFormat="1" ht="14.45" customHeight="1" x14ac:dyDescent="0.3">
      <c r="A2" s="195" t="s">
        <v>0</v>
      </c>
      <c r="B2" s="111"/>
      <c r="C2" s="111"/>
      <c r="D2" s="111"/>
      <c r="E2" s="111"/>
      <c r="F2" s="100" t="s">
        <v>179</v>
      </c>
      <c r="G2" s="100"/>
      <c r="I2" s="93" t="s">
        <v>153</v>
      </c>
    </row>
    <row r="3" spans="1:11" s="23" customFormat="1" ht="14.25" customHeight="1" x14ac:dyDescent="0.2">
      <c r="A3" s="22"/>
      <c r="F3" s="24"/>
      <c r="G3" s="24"/>
      <c r="I3" s="92"/>
    </row>
    <row r="4" spans="1:11" ht="15.75" customHeight="1" x14ac:dyDescent="0.25">
      <c r="A4" s="26" t="s">
        <v>60</v>
      </c>
      <c r="B4" s="140">
        <v>43466</v>
      </c>
      <c r="C4" s="203"/>
      <c r="E4" s="27" t="s">
        <v>39</v>
      </c>
      <c r="F4" s="141">
        <f>IF(ytd,B4,DATE(YEAR(B4),MONTH(B4)+month-1,DAY(B4)))</f>
        <v>43466</v>
      </c>
      <c r="G4" s="24"/>
      <c r="H4" s="28" t="b">
        <f>B6="Yes"</f>
        <v>0</v>
      </c>
      <c r="I4" s="146" t="s">
        <v>65</v>
      </c>
      <c r="K4" s="4"/>
    </row>
    <row r="5" spans="1:11" ht="15.75" customHeight="1" x14ac:dyDescent="0.25">
      <c r="A5" s="26" t="s">
        <v>33</v>
      </c>
      <c r="B5" s="29">
        <v>1</v>
      </c>
      <c r="C5" s="204"/>
      <c r="E5" s="27" t="s">
        <v>40</v>
      </c>
      <c r="F5" s="141">
        <f>IF(ytd,EDATE(date_begin,month),EDATE(date_begin,1))-1</f>
        <v>43496</v>
      </c>
      <c r="G5" s="24"/>
      <c r="H5" s="25"/>
      <c r="I5" s="154" t="s">
        <v>165</v>
      </c>
      <c r="K5" s="4"/>
    </row>
    <row r="6" spans="1:11" ht="15.75" customHeight="1" x14ac:dyDescent="0.2">
      <c r="A6" s="217" t="s">
        <v>66</v>
      </c>
      <c r="B6" s="218" t="s">
        <v>67</v>
      </c>
      <c r="G6" s="24"/>
      <c r="I6" s="154" t="s">
        <v>171</v>
      </c>
      <c r="K6" s="4"/>
    </row>
    <row r="7" spans="1:11" x14ac:dyDescent="0.2">
      <c r="I7" s="154"/>
      <c r="K7" s="4"/>
    </row>
    <row r="8" spans="1:11" s="101" customFormat="1" ht="18.399999999999999" customHeight="1" x14ac:dyDescent="0.2">
      <c r="A8" s="219" t="s">
        <v>59</v>
      </c>
      <c r="B8" s="196"/>
      <c r="C8" s="196"/>
      <c r="D8" s="196"/>
      <c r="E8" s="196"/>
      <c r="F8" s="196"/>
      <c r="G8" s="196"/>
      <c r="H8" s="67"/>
      <c r="I8" s="4"/>
      <c r="J8" s="67"/>
    </row>
    <row r="9" spans="1:11" ht="15" x14ac:dyDescent="0.25">
      <c r="A9" s="17"/>
      <c r="B9" s="79" t="s">
        <v>17</v>
      </c>
      <c r="C9" s="79"/>
      <c r="D9" s="79" t="s">
        <v>1</v>
      </c>
      <c r="E9" s="79"/>
      <c r="F9" s="79" t="s">
        <v>15</v>
      </c>
      <c r="G9" s="79"/>
      <c r="I9" s="93" t="s">
        <v>162</v>
      </c>
      <c r="K9" s="4"/>
    </row>
    <row r="10" spans="1:11" ht="15" x14ac:dyDescent="0.2">
      <c r="A10" s="18" t="s">
        <v>3</v>
      </c>
      <c r="B10" s="19">
        <f ca="1">B54</f>
        <v>0</v>
      </c>
      <c r="C10" s="19"/>
      <c r="D10" s="19">
        <f>D54</f>
        <v>1000</v>
      </c>
      <c r="E10" s="19"/>
      <c r="F10" s="19">
        <f ca="1">D10-B10</f>
        <v>1000</v>
      </c>
      <c r="G10" s="19"/>
      <c r="I10" s="93" t="s">
        <v>150</v>
      </c>
      <c r="K10" s="4"/>
    </row>
    <row r="11" spans="1:11" ht="15.75" thickBot="1" x14ac:dyDescent="0.25">
      <c r="A11" s="18" t="s">
        <v>4</v>
      </c>
      <c r="B11" s="19">
        <f ca="1">B157</f>
        <v>0</v>
      </c>
      <c r="C11" s="19"/>
      <c r="D11" s="19">
        <f>D157</f>
        <v>502.54</v>
      </c>
      <c r="E11" s="19"/>
      <c r="F11" s="19">
        <f ca="1">B11-D11</f>
        <v>-502.54</v>
      </c>
      <c r="G11" s="19"/>
      <c r="I11" s="93" t="s">
        <v>151</v>
      </c>
      <c r="K11" s="4"/>
    </row>
    <row r="12" spans="1:11" ht="17.25" customHeight="1" thickTop="1" x14ac:dyDescent="0.2">
      <c r="A12" s="20" t="s">
        <v>5</v>
      </c>
      <c r="B12" s="21">
        <f ca="1">B10-B11</f>
        <v>0</v>
      </c>
      <c r="C12" s="21"/>
      <c r="D12" s="21">
        <f>D10-D11</f>
        <v>497.46</v>
      </c>
      <c r="E12" s="21"/>
      <c r="F12" s="21">
        <f ca="1">D12-B12</f>
        <v>497.46</v>
      </c>
      <c r="G12" s="21"/>
      <c r="I12" s="93" t="s">
        <v>154</v>
      </c>
      <c r="K12" s="4"/>
    </row>
    <row r="13" spans="1:11" x14ac:dyDescent="0.2">
      <c r="I13" s="67"/>
      <c r="K13" s="4"/>
    </row>
    <row r="14" spans="1:11" x14ac:dyDescent="0.2">
      <c r="I14" s="93" t="s">
        <v>163</v>
      </c>
      <c r="K14" s="4"/>
    </row>
    <row r="15" spans="1:11" ht="12.75" customHeight="1" x14ac:dyDescent="0.2">
      <c r="I15" s="93" t="s">
        <v>155</v>
      </c>
      <c r="K15" s="4"/>
    </row>
    <row r="16" spans="1:11" x14ac:dyDescent="0.2">
      <c r="I16" s="93" t="s">
        <v>156</v>
      </c>
      <c r="K16" s="4"/>
    </row>
    <row r="17" spans="1:11" x14ac:dyDescent="0.2">
      <c r="I17" s="67"/>
    </row>
    <row r="18" spans="1:11" x14ac:dyDescent="0.2">
      <c r="I18" s="93" t="s">
        <v>164</v>
      </c>
    </row>
    <row r="19" spans="1:11" x14ac:dyDescent="0.2">
      <c r="I19" s="93" t="s">
        <v>152</v>
      </c>
    </row>
    <row r="23" spans="1:11" s="67" customFormat="1" ht="18.399999999999999" customHeight="1" x14ac:dyDescent="0.2">
      <c r="A23" s="220" t="s">
        <v>2</v>
      </c>
      <c r="B23" s="207" t="s">
        <v>17</v>
      </c>
      <c r="C23" s="197"/>
      <c r="D23" s="210" t="s">
        <v>1</v>
      </c>
      <c r="E23" s="211"/>
      <c r="F23" s="208" t="s">
        <v>15</v>
      </c>
      <c r="G23" s="198"/>
      <c r="I23" s="145"/>
      <c r="K23" s="93"/>
    </row>
    <row r="24" spans="1:11" x14ac:dyDescent="0.2">
      <c r="A24" s="85" t="str">
        <f t="array" ref="A24:A53">IF(ISBLANK(Budget!A13:A42)," - ",Budget!A13:A42)</f>
        <v>Dividends</v>
      </c>
      <c r="B24" s="77">
        <f ca="1">IF(A24=" - ",0,SUM(OFFSET(INDIRECT("Budget!A"&amp;MATCH(Report!A24,Budget!$A:$A,0)),0,IF(ytd,1,$B$5)+1,1,IF(ytd,$B$5,1))))</f>
        <v>0</v>
      </c>
      <c r="C24" s="205" t="str">
        <f ca="1">IF($B$54=0," - ",B24/$B$54)</f>
        <v xml:space="preserve"> - </v>
      </c>
      <c r="D24" s="214">
        <f>IF(A24=" - ",0,SUMIFS(Transactions!$J:$J,Transactions!$G:$G,A24,Transactions!$B:$B,"&gt;="&amp;date_begin,Transactions!$B:$B,"&lt;="&amp;date_end)-SUMIFS(Transactions!$I:$I,Transactions!$G:$G,A24,Transactions!$B:$B,"&gt;="&amp;date_begin,Transactions!$B:$B,"&lt;="&amp;date_end))</f>
        <v>0</v>
      </c>
      <c r="E24" s="215">
        <f>IF($D$54=0," - ",D24/$D$54)</f>
        <v>0</v>
      </c>
      <c r="F24" s="12">
        <f ca="1">D24-B24</f>
        <v>0</v>
      </c>
      <c r="G24" s="12"/>
      <c r="I24" s="147"/>
    </row>
    <row r="25" spans="1:11" x14ac:dyDescent="0.2">
      <c r="A25" s="85" t="str">
        <v>Financial Aid</v>
      </c>
      <c r="B25" s="77">
        <f ca="1">IF(A25=" - ",0,SUM(OFFSET(INDIRECT("Budget!A"&amp;MATCH(Report!A25,Budget!$A:$A,0)),0,IF(ytd,1,$B$5)+1,1,IF(ytd,$B$5,1))))</f>
        <v>0</v>
      </c>
      <c r="C25" s="205" t="str">
        <f t="shared" ref="C25:C27" ca="1" si="0">IF($B$54=0," - ",B25/$B$54)</f>
        <v xml:space="preserve"> - </v>
      </c>
      <c r="D25" s="214">
        <f>IF(A25=" - ",0,SUMIFS(Transactions!$J:$J,Transactions!$G:$G,A25,Transactions!$B:$B,"&gt;="&amp;date_begin,Transactions!$B:$B,"&lt;="&amp;date_end)-SUMIFS(Transactions!$I:$I,Transactions!$G:$G,A25,Transactions!$B:$B,"&gt;="&amp;date_begin,Transactions!$B:$B,"&lt;="&amp;date_end))</f>
        <v>0</v>
      </c>
      <c r="E25" s="215">
        <f t="shared" ref="E25:E27" si="1">IF($D$54=0," - ",D25/$D$54)</f>
        <v>0</v>
      </c>
      <c r="F25" s="12">
        <f t="shared" ref="F25:F27" ca="1" si="2">D25-B25</f>
        <v>0</v>
      </c>
      <c r="G25" s="12"/>
    </row>
    <row r="26" spans="1:11" x14ac:dyDescent="0.2">
      <c r="A26" s="85" t="str">
        <v>Gifts Received</v>
      </c>
      <c r="B26" s="77">
        <f ca="1">IF(A26=" - ",0,SUM(OFFSET(INDIRECT("Budget!A"&amp;MATCH(Report!A26,Budget!$A:$A,0)),0,IF(ytd,1,$B$5)+1,1,IF(ytd,$B$5,1))))</f>
        <v>0</v>
      </c>
      <c r="C26" s="205" t="str">
        <f t="shared" ca="1" si="0"/>
        <v xml:space="preserve"> - </v>
      </c>
      <c r="D26" s="214">
        <f>IF(A26=" - ",0,SUMIFS(Transactions!$J:$J,Transactions!$G:$G,A26,Transactions!$B:$B,"&gt;="&amp;date_begin,Transactions!$B:$B,"&lt;="&amp;date_end)-SUMIFS(Transactions!$I:$I,Transactions!$G:$G,A26,Transactions!$B:$B,"&gt;="&amp;date_begin,Transactions!$B:$B,"&lt;="&amp;date_end))</f>
        <v>0</v>
      </c>
      <c r="E26" s="215">
        <f t="shared" si="1"/>
        <v>0</v>
      </c>
      <c r="F26" s="12">
        <f t="shared" ca="1" si="2"/>
        <v>0</v>
      </c>
      <c r="G26" s="12"/>
      <c r="I26" s="147"/>
    </row>
    <row r="27" spans="1:11" x14ac:dyDescent="0.2">
      <c r="A27" s="85" t="str">
        <v>Interest Income</v>
      </c>
      <c r="B27" s="77">
        <f ca="1">IF(A27=" - ",0,SUM(OFFSET(INDIRECT("Budget!A"&amp;MATCH(Report!A27,Budget!$A:$A,0)),0,IF(ytd,1,$B$5)+1,1,IF(ytd,$B$5,1))))</f>
        <v>0</v>
      </c>
      <c r="C27" s="205" t="str">
        <f t="shared" ca="1" si="0"/>
        <v xml:space="preserve"> - </v>
      </c>
      <c r="D27" s="214">
        <f>IF(A27=" - ",0,SUMIFS(Transactions!$J:$J,Transactions!$G:$G,A27,Transactions!$B:$B,"&gt;="&amp;date_begin,Transactions!$B:$B,"&lt;="&amp;date_end)-SUMIFS(Transactions!$I:$I,Transactions!$G:$G,A27,Transactions!$B:$B,"&gt;="&amp;date_begin,Transactions!$B:$B,"&lt;="&amp;date_end))</f>
        <v>0</v>
      </c>
      <c r="E27" s="215">
        <f t="shared" si="1"/>
        <v>0</v>
      </c>
      <c r="F27" s="12">
        <f t="shared" ca="1" si="2"/>
        <v>0</v>
      </c>
      <c r="G27" s="12"/>
    </row>
    <row r="28" spans="1:11" x14ac:dyDescent="0.2">
      <c r="A28" s="85" t="str">
        <v>Other Income</v>
      </c>
      <c r="B28" s="77">
        <f ca="1">IF(A28=" - ",0,SUM(OFFSET(INDIRECT("Budget!A"&amp;MATCH(Report!A28,Budget!$A:$A,0)),0,IF(ytd,1,$B$5)+1,1,IF(ytd,$B$5,1))))</f>
        <v>0</v>
      </c>
      <c r="C28" s="205" t="str">
        <f t="shared" ref="C28:C53" ca="1" si="3">IF($B$54=0," - ",B28/$B$54)</f>
        <v xml:space="preserve"> - </v>
      </c>
      <c r="D28" s="214">
        <f>IF(A28=" - ",0,SUMIFS(Transactions!$J:$J,Transactions!$G:$G,A28,Transactions!$B:$B,"&gt;="&amp;date_begin,Transactions!$B:$B,"&lt;="&amp;date_end)-SUMIFS(Transactions!$I:$I,Transactions!$G:$G,A28,Transactions!$B:$B,"&gt;="&amp;date_begin,Transactions!$B:$B,"&lt;="&amp;date_end))</f>
        <v>0</v>
      </c>
      <c r="E28" s="215">
        <f t="shared" ref="E28:E53" si="4">IF($D$54=0," - ",D28/$D$54)</f>
        <v>0</v>
      </c>
      <c r="F28" s="12">
        <f t="shared" ref="F28:F53" ca="1" si="5">D28-B28</f>
        <v>0</v>
      </c>
      <c r="G28" s="12"/>
    </row>
    <row r="29" spans="1:11" x14ac:dyDescent="0.2">
      <c r="A29" s="85" t="str">
        <v>Refunds/Reimbursements</v>
      </c>
      <c r="B29" s="77">
        <f ca="1">IF(A29=" - ",0,SUM(OFFSET(INDIRECT("Budget!A"&amp;MATCH(Report!A29,Budget!$A:$A,0)),0,IF(ytd,1,$B$5)+1,1,IF(ytd,$B$5,1))))</f>
        <v>0</v>
      </c>
      <c r="C29" s="205" t="str">
        <f t="shared" ca="1" si="3"/>
        <v xml:space="preserve"> - </v>
      </c>
      <c r="D29" s="214">
        <f>IF(A29=" - ",0,SUMIFS(Transactions!$J:$J,Transactions!$G:$G,A29,Transactions!$B:$B,"&gt;="&amp;date_begin,Transactions!$B:$B,"&lt;="&amp;date_end)-SUMIFS(Transactions!$I:$I,Transactions!$G:$G,A29,Transactions!$B:$B,"&gt;="&amp;date_begin,Transactions!$B:$B,"&lt;="&amp;date_end))</f>
        <v>0</v>
      </c>
      <c r="E29" s="215">
        <f t="shared" si="4"/>
        <v>0</v>
      </c>
      <c r="F29" s="12">
        <f t="shared" ca="1" si="5"/>
        <v>0</v>
      </c>
      <c r="G29" s="12"/>
    </row>
    <row r="30" spans="1:11" x14ac:dyDescent="0.2">
      <c r="A30" s="85" t="str">
        <v>Rental Income</v>
      </c>
      <c r="B30" s="77">
        <f ca="1">IF(A30=" - ",0,SUM(OFFSET(INDIRECT("Budget!A"&amp;MATCH(Report!A30,Budget!$A:$A,0)),0,IF(ytd,1,$B$5)+1,1,IF(ytd,$B$5,1))))</f>
        <v>0</v>
      </c>
      <c r="C30" s="205" t="str">
        <f t="shared" ca="1" si="3"/>
        <v xml:space="preserve"> - </v>
      </c>
      <c r="D30" s="214">
        <f>IF(A30=" - ",0,SUMIFS(Transactions!$J:$J,Transactions!$G:$G,A30,Transactions!$B:$B,"&gt;="&amp;date_begin,Transactions!$B:$B,"&lt;="&amp;date_end)-SUMIFS(Transactions!$I:$I,Transactions!$G:$G,A30,Transactions!$B:$B,"&gt;="&amp;date_begin,Transactions!$B:$B,"&lt;="&amp;date_end))</f>
        <v>0</v>
      </c>
      <c r="E30" s="215">
        <f t="shared" si="4"/>
        <v>0</v>
      </c>
      <c r="F30" s="12">
        <f t="shared" ca="1" si="5"/>
        <v>0</v>
      </c>
      <c r="G30" s="12"/>
    </row>
    <row r="31" spans="1:11" x14ac:dyDescent="0.2">
      <c r="A31" s="85" t="str">
        <v>Wages &amp; Tips</v>
      </c>
      <c r="B31" s="77">
        <f ca="1">IF(A31=" - ",0,SUM(OFFSET(INDIRECT("Budget!A"&amp;MATCH(Report!A31,Budget!$A:$A,0)),0,IF(ytd,1,$B$5)+1,1,IF(ytd,$B$5,1))))</f>
        <v>0</v>
      </c>
      <c r="C31" s="205" t="str">
        <f t="shared" ca="1" si="3"/>
        <v xml:space="preserve"> - </v>
      </c>
      <c r="D31" s="214">
        <f>IF(A31=" - ",0,SUMIFS(Transactions!$J:$J,Transactions!$G:$G,A31,Transactions!$B:$B,"&gt;="&amp;date_begin,Transactions!$B:$B,"&lt;="&amp;date_end)-SUMIFS(Transactions!$I:$I,Transactions!$G:$G,A31,Transactions!$B:$B,"&gt;="&amp;date_begin,Transactions!$B:$B,"&lt;="&amp;date_end))</f>
        <v>1000</v>
      </c>
      <c r="E31" s="215">
        <f t="shared" si="4"/>
        <v>1</v>
      </c>
      <c r="F31" s="12">
        <f t="shared" ca="1" si="5"/>
        <v>1000</v>
      </c>
      <c r="G31" s="12"/>
    </row>
    <row r="32" spans="1:11" x14ac:dyDescent="0.2">
      <c r="A32" s="85" t="str">
        <v xml:space="preserve"> - </v>
      </c>
      <c r="B32" s="77">
        <f ca="1">IF(A32=" - ",0,SUM(OFFSET(INDIRECT("Budget!A"&amp;MATCH(Report!A32,Budget!$A:$A,0)),0,IF(ytd,1,$B$5)+1,1,IF(ytd,$B$5,1))))</f>
        <v>0</v>
      </c>
      <c r="C32" s="205" t="str">
        <f t="shared" ca="1" si="3"/>
        <v xml:space="preserve"> - </v>
      </c>
      <c r="D32" s="214">
        <f>IF(A32=" - ",0,SUMIFS(Transactions!$J:$J,Transactions!$G:$G,A32,Transactions!$B:$B,"&gt;="&amp;date_begin,Transactions!$B:$B,"&lt;="&amp;date_end)-SUMIFS(Transactions!$I:$I,Transactions!$G:$G,A32,Transactions!$B:$B,"&gt;="&amp;date_begin,Transactions!$B:$B,"&lt;="&amp;date_end))</f>
        <v>0</v>
      </c>
      <c r="E32" s="215">
        <f t="shared" si="4"/>
        <v>0</v>
      </c>
      <c r="F32" s="12">
        <f t="shared" ca="1" si="5"/>
        <v>0</v>
      </c>
      <c r="G32" s="12"/>
    </row>
    <row r="33" spans="1:7" x14ac:dyDescent="0.2">
      <c r="A33" s="85" t="str">
        <v xml:space="preserve"> - </v>
      </c>
      <c r="B33" s="77">
        <f ca="1">IF(A33=" - ",0,SUM(OFFSET(INDIRECT("Budget!A"&amp;MATCH(Report!A33,Budget!$A:$A,0)),0,IF(ytd,1,$B$5)+1,1,IF(ytd,$B$5,1))))</f>
        <v>0</v>
      </c>
      <c r="C33" s="205" t="str">
        <f t="shared" ca="1" si="3"/>
        <v xml:space="preserve"> - </v>
      </c>
      <c r="D33" s="214">
        <f>IF(A33=" - ",0,SUMIFS(Transactions!$J:$J,Transactions!$G:$G,A33,Transactions!$B:$B,"&gt;="&amp;date_begin,Transactions!$B:$B,"&lt;="&amp;date_end)-SUMIFS(Transactions!$I:$I,Transactions!$G:$G,A33,Transactions!$B:$B,"&gt;="&amp;date_begin,Transactions!$B:$B,"&lt;="&amp;date_end))</f>
        <v>0</v>
      </c>
      <c r="E33" s="215">
        <f t="shared" si="4"/>
        <v>0</v>
      </c>
      <c r="F33" s="12">
        <f t="shared" ca="1" si="5"/>
        <v>0</v>
      </c>
      <c r="G33" s="12"/>
    </row>
    <row r="34" spans="1:7" x14ac:dyDescent="0.2">
      <c r="A34" s="85" t="str">
        <v xml:space="preserve"> - </v>
      </c>
      <c r="B34" s="77">
        <f ca="1">IF(A34=" - ",0,SUM(OFFSET(INDIRECT("Budget!A"&amp;MATCH(Report!A34,Budget!$A:$A,0)),0,IF(ytd,1,$B$5)+1,1,IF(ytd,$B$5,1))))</f>
        <v>0</v>
      </c>
      <c r="C34" s="205" t="str">
        <f t="shared" ca="1" si="3"/>
        <v xml:space="preserve"> - </v>
      </c>
      <c r="D34" s="214">
        <f>IF(A34=" - ",0,SUMIFS(Transactions!$J:$J,Transactions!$G:$G,A34,Transactions!$B:$B,"&gt;="&amp;date_begin,Transactions!$B:$B,"&lt;="&amp;date_end)-SUMIFS(Transactions!$I:$I,Transactions!$G:$G,A34,Transactions!$B:$B,"&gt;="&amp;date_begin,Transactions!$B:$B,"&lt;="&amp;date_end))</f>
        <v>0</v>
      </c>
      <c r="E34" s="215">
        <f t="shared" si="4"/>
        <v>0</v>
      </c>
      <c r="F34" s="12">
        <f t="shared" ca="1" si="5"/>
        <v>0</v>
      </c>
      <c r="G34" s="12"/>
    </row>
    <row r="35" spans="1:7" x14ac:dyDescent="0.2">
      <c r="A35" s="85" t="str">
        <v xml:space="preserve"> - </v>
      </c>
      <c r="B35" s="77">
        <f ca="1">IF(A35=" - ",0,SUM(OFFSET(INDIRECT("Budget!A"&amp;MATCH(Report!A35,Budget!$A:$A,0)),0,IF(ytd,1,$B$5)+1,1,IF(ytd,$B$5,1))))</f>
        <v>0</v>
      </c>
      <c r="C35" s="205" t="str">
        <f t="shared" ca="1" si="3"/>
        <v xml:space="preserve"> - </v>
      </c>
      <c r="D35" s="214">
        <f>IF(A35=" - ",0,SUMIFS(Transactions!$J:$J,Transactions!$G:$G,A35,Transactions!$B:$B,"&gt;="&amp;date_begin,Transactions!$B:$B,"&lt;="&amp;date_end)-SUMIFS(Transactions!$I:$I,Transactions!$G:$G,A35,Transactions!$B:$B,"&gt;="&amp;date_begin,Transactions!$B:$B,"&lt;="&amp;date_end))</f>
        <v>0</v>
      </c>
      <c r="E35" s="215">
        <f t="shared" si="4"/>
        <v>0</v>
      </c>
      <c r="F35" s="12">
        <f t="shared" ca="1" si="5"/>
        <v>0</v>
      </c>
      <c r="G35" s="12"/>
    </row>
    <row r="36" spans="1:7" x14ac:dyDescent="0.2">
      <c r="A36" s="85" t="str">
        <v xml:space="preserve"> - </v>
      </c>
      <c r="B36" s="77">
        <f ca="1">IF(A36=" - ",0,SUM(OFFSET(INDIRECT("Budget!A"&amp;MATCH(Report!A36,Budget!$A:$A,0)),0,IF(ytd,1,$B$5)+1,1,IF(ytd,$B$5,1))))</f>
        <v>0</v>
      </c>
      <c r="C36" s="205" t="str">
        <f t="shared" ca="1" si="3"/>
        <v xml:space="preserve"> - </v>
      </c>
      <c r="D36" s="214">
        <f>IF(A36=" - ",0,SUMIFS(Transactions!$J:$J,Transactions!$G:$G,A36,Transactions!$B:$B,"&gt;="&amp;date_begin,Transactions!$B:$B,"&lt;="&amp;date_end)-SUMIFS(Transactions!$I:$I,Transactions!$G:$G,A36,Transactions!$B:$B,"&gt;="&amp;date_begin,Transactions!$B:$B,"&lt;="&amp;date_end))</f>
        <v>0</v>
      </c>
      <c r="E36" s="215">
        <f t="shared" si="4"/>
        <v>0</v>
      </c>
      <c r="F36" s="12">
        <f t="shared" ca="1" si="5"/>
        <v>0</v>
      </c>
      <c r="G36" s="12"/>
    </row>
    <row r="37" spans="1:7" x14ac:dyDescent="0.2">
      <c r="A37" s="85" t="str">
        <v xml:space="preserve"> - </v>
      </c>
      <c r="B37" s="77">
        <f ca="1">IF(A37=" - ",0,SUM(OFFSET(INDIRECT("Budget!A"&amp;MATCH(Report!A37,Budget!$A:$A,0)),0,IF(ytd,1,$B$5)+1,1,IF(ytd,$B$5,1))))</f>
        <v>0</v>
      </c>
      <c r="C37" s="205" t="str">
        <f t="shared" ca="1" si="3"/>
        <v xml:space="preserve"> - </v>
      </c>
      <c r="D37" s="214">
        <f>IF(A37=" - ",0,SUMIFS(Transactions!$J:$J,Transactions!$G:$G,A37,Transactions!$B:$B,"&gt;="&amp;date_begin,Transactions!$B:$B,"&lt;="&amp;date_end)-SUMIFS(Transactions!$I:$I,Transactions!$G:$G,A37,Transactions!$B:$B,"&gt;="&amp;date_begin,Transactions!$B:$B,"&lt;="&amp;date_end))</f>
        <v>0</v>
      </c>
      <c r="E37" s="215">
        <f t="shared" si="4"/>
        <v>0</v>
      </c>
      <c r="F37" s="12">
        <f t="shared" ca="1" si="5"/>
        <v>0</v>
      </c>
      <c r="G37" s="12"/>
    </row>
    <row r="38" spans="1:7" x14ac:dyDescent="0.2">
      <c r="A38" s="85" t="str">
        <v xml:space="preserve"> - </v>
      </c>
      <c r="B38" s="77">
        <f ca="1">IF(A38=" - ",0,SUM(OFFSET(INDIRECT("Budget!A"&amp;MATCH(Report!A38,Budget!$A:$A,0)),0,IF(ytd,1,$B$5)+1,1,IF(ytd,$B$5,1))))</f>
        <v>0</v>
      </c>
      <c r="C38" s="205" t="str">
        <f t="shared" ca="1" si="3"/>
        <v xml:space="preserve"> - </v>
      </c>
      <c r="D38" s="214">
        <f>IF(A38=" - ",0,SUMIFS(Transactions!$J:$J,Transactions!$G:$G,A38,Transactions!$B:$B,"&gt;="&amp;date_begin,Transactions!$B:$B,"&lt;="&amp;date_end)-SUMIFS(Transactions!$I:$I,Transactions!$G:$G,A38,Transactions!$B:$B,"&gt;="&amp;date_begin,Transactions!$B:$B,"&lt;="&amp;date_end))</f>
        <v>0</v>
      </c>
      <c r="E38" s="215">
        <f t="shared" si="4"/>
        <v>0</v>
      </c>
      <c r="F38" s="12">
        <f t="shared" ca="1" si="5"/>
        <v>0</v>
      </c>
      <c r="G38" s="12"/>
    </row>
    <row r="39" spans="1:7" hidden="1" x14ac:dyDescent="0.2">
      <c r="A39" s="85" t="str">
        <v xml:space="preserve"> - </v>
      </c>
      <c r="B39" s="77">
        <f ca="1">IF(A39=" - ",0,SUM(OFFSET(INDIRECT("Budget!A"&amp;MATCH(Report!A39,Budget!$A:$A,0)),0,IF(ytd,1,$B$5)+1,1,IF(ytd,$B$5,1))))</f>
        <v>0</v>
      </c>
      <c r="C39" s="205" t="str">
        <f t="shared" ca="1" si="3"/>
        <v xml:space="preserve"> - </v>
      </c>
      <c r="D39" s="214">
        <f>IF(A39=" - ",0,SUMIFS(Transactions!$J:$J,Transactions!$G:$G,A39,Transactions!$B:$B,"&gt;="&amp;date_begin,Transactions!$B:$B,"&lt;="&amp;date_end)-SUMIFS(Transactions!$I:$I,Transactions!$G:$G,A39,Transactions!$B:$B,"&gt;="&amp;date_begin,Transactions!$B:$B,"&lt;="&amp;date_end))</f>
        <v>0</v>
      </c>
      <c r="E39" s="215">
        <f t="shared" si="4"/>
        <v>0</v>
      </c>
      <c r="F39" s="12">
        <f t="shared" ca="1" si="5"/>
        <v>0</v>
      </c>
      <c r="G39" s="12"/>
    </row>
    <row r="40" spans="1:7" hidden="1" x14ac:dyDescent="0.2">
      <c r="A40" s="85" t="str">
        <v xml:space="preserve"> - </v>
      </c>
      <c r="B40" s="77">
        <f ca="1">IF(A40=" - ",0,SUM(OFFSET(INDIRECT("Budget!A"&amp;MATCH(Report!A40,Budget!$A:$A,0)),0,IF(ytd,1,$B$5)+1,1,IF(ytd,$B$5,1))))</f>
        <v>0</v>
      </c>
      <c r="C40" s="205" t="str">
        <f t="shared" ca="1" si="3"/>
        <v xml:space="preserve"> - </v>
      </c>
      <c r="D40" s="214">
        <f>IF(A40=" - ",0,SUMIFS(Transactions!$J:$J,Transactions!$G:$G,A40,Transactions!$B:$B,"&gt;="&amp;date_begin,Transactions!$B:$B,"&lt;="&amp;date_end)-SUMIFS(Transactions!$I:$I,Transactions!$G:$G,A40,Transactions!$B:$B,"&gt;="&amp;date_begin,Transactions!$B:$B,"&lt;="&amp;date_end))</f>
        <v>0</v>
      </c>
      <c r="E40" s="215">
        <f t="shared" si="4"/>
        <v>0</v>
      </c>
      <c r="F40" s="12">
        <f t="shared" ca="1" si="5"/>
        <v>0</v>
      </c>
      <c r="G40" s="12"/>
    </row>
    <row r="41" spans="1:7" hidden="1" x14ac:dyDescent="0.2">
      <c r="A41" s="85" t="str">
        <v xml:space="preserve"> - </v>
      </c>
      <c r="B41" s="77">
        <f ca="1">IF(A41=" - ",0,SUM(OFFSET(INDIRECT("Budget!A"&amp;MATCH(Report!A41,Budget!$A:$A,0)),0,IF(ytd,1,$B$5)+1,1,IF(ytd,$B$5,1))))</f>
        <v>0</v>
      </c>
      <c r="C41" s="205" t="str">
        <f t="shared" ca="1" si="3"/>
        <v xml:space="preserve"> - </v>
      </c>
      <c r="D41" s="214">
        <f>IF(A41=" - ",0,SUMIFS(Transactions!$J:$J,Transactions!$G:$G,A41,Transactions!$B:$B,"&gt;="&amp;date_begin,Transactions!$B:$B,"&lt;="&amp;date_end)-SUMIFS(Transactions!$I:$I,Transactions!$G:$G,A41,Transactions!$B:$B,"&gt;="&amp;date_begin,Transactions!$B:$B,"&lt;="&amp;date_end))</f>
        <v>0</v>
      </c>
      <c r="E41" s="215">
        <f t="shared" si="4"/>
        <v>0</v>
      </c>
      <c r="F41" s="12">
        <f t="shared" ca="1" si="5"/>
        <v>0</v>
      </c>
      <c r="G41" s="12"/>
    </row>
    <row r="42" spans="1:7" hidden="1" x14ac:dyDescent="0.2">
      <c r="A42" s="85" t="str">
        <v xml:space="preserve"> - </v>
      </c>
      <c r="B42" s="77">
        <f ca="1">IF(A42=" - ",0,SUM(OFFSET(INDIRECT("Budget!A"&amp;MATCH(Report!A42,Budget!$A:$A,0)),0,IF(ytd,1,$B$5)+1,1,IF(ytd,$B$5,1))))</f>
        <v>0</v>
      </c>
      <c r="C42" s="205" t="str">
        <f t="shared" ca="1" si="3"/>
        <v xml:space="preserve"> - </v>
      </c>
      <c r="D42" s="214">
        <f>IF(A42=" - ",0,SUMIFS(Transactions!$J:$J,Transactions!$G:$G,A42,Transactions!$B:$B,"&gt;="&amp;date_begin,Transactions!$B:$B,"&lt;="&amp;date_end)-SUMIFS(Transactions!$I:$I,Transactions!$G:$G,A42,Transactions!$B:$B,"&gt;="&amp;date_begin,Transactions!$B:$B,"&lt;="&amp;date_end))</f>
        <v>0</v>
      </c>
      <c r="E42" s="215">
        <f t="shared" si="4"/>
        <v>0</v>
      </c>
      <c r="F42" s="12">
        <f t="shared" ca="1" si="5"/>
        <v>0</v>
      </c>
      <c r="G42" s="12"/>
    </row>
    <row r="43" spans="1:7" hidden="1" x14ac:dyDescent="0.2">
      <c r="A43" s="85" t="str">
        <v xml:space="preserve"> - </v>
      </c>
      <c r="B43" s="77">
        <f ca="1">IF(A43=" - ",0,SUM(OFFSET(INDIRECT("Budget!A"&amp;MATCH(Report!A43,Budget!$A:$A,0)),0,IF(ytd,1,$B$5)+1,1,IF(ytd,$B$5,1))))</f>
        <v>0</v>
      </c>
      <c r="C43" s="205" t="str">
        <f t="shared" ca="1" si="3"/>
        <v xml:space="preserve"> - </v>
      </c>
      <c r="D43" s="214">
        <f>IF(A43=" - ",0,SUMIFS(Transactions!$J:$J,Transactions!$G:$G,A43,Transactions!$B:$B,"&gt;="&amp;date_begin,Transactions!$B:$B,"&lt;="&amp;date_end)-SUMIFS(Transactions!$I:$I,Transactions!$G:$G,A43,Transactions!$B:$B,"&gt;="&amp;date_begin,Transactions!$B:$B,"&lt;="&amp;date_end))</f>
        <v>0</v>
      </c>
      <c r="E43" s="215">
        <f t="shared" si="4"/>
        <v>0</v>
      </c>
      <c r="F43" s="12">
        <f t="shared" ca="1" si="5"/>
        <v>0</v>
      </c>
      <c r="G43" s="12"/>
    </row>
    <row r="44" spans="1:7" hidden="1" x14ac:dyDescent="0.2">
      <c r="A44" s="85" t="str">
        <v xml:space="preserve"> - </v>
      </c>
      <c r="B44" s="77">
        <f ca="1">IF(A44=" - ",0,SUM(OFFSET(INDIRECT("Budget!A"&amp;MATCH(Report!A44,Budget!$A:$A,0)),0,IF(ytd,1,$B$5)+1,1,IF(ytd,$B$5,1))))</f>
        <v>0</v>
      </c>
      <c r="C44" s="205" t="str">
        <f t="shared" ca="1" si="3"/>
        <v xml:space="preserve"> - </v>
      </c>
      <c r="D44" s="214">
        <f>IF(A44=" - ",0,SUMIFS(Transactions!$J:$J,Transactions!$G:$G,A44,Transactions!$B:$B,"&gt;="&amp;date_begin,Transactions!$B:$B,"&lt;="&amp;date_end)-SUMIFS(Transactions!$I:$I,Transactions!$G:$G,A44,Transactions!$B:$B,"&gt;="&amp;date_begin,Transactions!$B:$B,"&lt;="&amp;date_end))</f>
        <v>0</v>
      </c>
      <c r="E44" s="215">
        <f t="shared" si="4"/>
        <v>0</v>
      </c>
      <c r="F44" s="12">
        <f t="shared" ca="1" si="5"/>
        <v>0</v>
      </c>
      <c r="G44" s="12"/>
    </row>
    <row r="45" spans="1:7" hidden="1" x14ac:dyDescent="0.2">
      <c r="A45" s="85" t="str">
        <v xml:space="preserve"> - </v>
      </c>
      <c r="B45" s="77">
        <f ca="1">IF(A45=" - ",0,SUM(OFFSET(INDIRECT("Budget!A"&amp;MATCH(Report!A45,Budget!$A:$A,0)),0,IF(ytd,1,$B$5)+1,1,IF(ytd,$B$5,1))))</f>
        <v>0</v>
      </c>
      <c r="C45" s="205" t="str">
        <f t="shared" ca="1" si="3"/>
        <v xml:space="preserve"> - </v>
      </c>
      <c r="D45" s="214">
        <f>IF(A45=" - ",0,SUMIFS(Transactions!$J:$J,Transactions!$G:$G,A45,Transactions!$B:$B,"&gt;="&amp;date_begin,Transactions!$B:$B,"&lt;="&amp;date_end)-SUMIFS(Transactions!$I:$I,Transactions!$G:$G,A45,Transactions!$B:$B,"&gt;="&amp;date_begin,Transactions!$B:$B,"&lt;="&amp;date_end))</f>
        <v>0</v>
      </c>
      <c r="E45" s="215">
        <f t="shared" si="4"/>
        <v>0</v>
      </c>
      <c r="F45" s="12">
        <f t="shared" ca="1" si="5"/>
        <v>0</v>
      </c>
      <c r="G45" s="12"/>
    </row>
    <row r="46" spans="1:7" hidden="1" x14ac:dyDescent="0.2">
      <c r="A46" s="85" t="str">
        <v xml:space="preserve"> - </v>
      </c>
      <c r="B46" s="77">
        <f ca="1">IF(A46=" - ",0,SUM(OFFSET(INDIRECT("Budget!A"&amp;MATCH(Report!A46,Budget!$A:$A,0)),0,IF(ytd,1,$B$5)+1,1,IF(ytd,$B$5,1))))</f>
        <v>0</v>
      </c>
      <c r="C46" s="205" t="str">
        <f t="shared" ca="1" si="3"/>
        <v xml:space="preserve"> - </v>
      </c>
      <c r="D46" s="214">
        <f>IF(A46=" - ",0,SUMIFS(Transactions!$J:$J,Transactions!$G:$G,A46,Transactions!$B:$B,"&gt;="&amp;date_begin,Transactions!$B:$B,"&lt;="&amp;date_end)-SUMIFS(Transactions!$I:$I,Transactions!$G:$G,A46,Transactions!$B:$B,"&gt;="&amp;date_begin,Transactions!$B:$B,"&lt;="&amp;date_end))</f>
        <v>0</v>
      </c>
      <c r="E46" s="215">
        <f t="shared" si="4"/>
        <v>0</v>
      </c>
      <c r="F46" s="12">
        <f t="shared" ca="1" si="5"/>
        <v>0</v>
      </c>
      <c r="G46" s="12"/>
    </row>
    <row r="47" spans="1:7" hidden="1" x14ac:dyDescent="0.2">
      <c r="A47" s="85" t="str">
        <v xml:space="preserve"> - </v>
      </c>
      <c r="B47" s="77">
        <f ca="1">IF(A47=" - ",0,SUM(OFFSET(INDIRECT("Budget!A"&amp;MATCH(Report!A47,Budget!$A:$A,0)),0,IF(ytd,1,$B$5)+1,1,IF(ytd,$B$5,1))))</f>
        <v>0</v>
      </c>
      <c r="C47" s="205" t="str">
        <f t="shared" ca="1" si="3"/>
        <v xml:space="preserve"> - </v>
      </c>
      <c r="D47" s="214">
        <f>IF(A47=" - ",0,SUMIFS(Transactions!$J:$J,Transactions!$G:$G,A47,Transactions!$B:$B,"&gt;="&amp;date_begin,Transactions!$B:$B,"&lt;="&amp;date_end)-SUMIFS(Transactions!$I:$I,Transactions!$G:$G,A47,Transactions!$B:$B,"&gt;="&amp;date_begin,Transactions!$B:$B,"&lt;="&amp;date_end))</f>
        <v>0</v>
      </c>
      <c r="E47" s="215">
        <f t="shared" si="4"/>
        <v>0</v>
      </c>
      <c r="F47" s="12">
        <f t="shared" ca="1" si="5"/>
        <v>0</v>
      </c>
      <c r="G47" s="12"/>
    </row>
    <row r="48" spans="1:7" hidden="1" x14ac:dyDescent="0.2">
      <c r="A48" s="85" t="str">
        <v xml:space="preserve"> - </v>
      </c>
      <c r="B48" s="77">
        <f ca="1">IF(A48=" - ",0,SUM(OFFSET(INDIRECT("Budget!A"&amp;MATCH(Report!A48,Budget!$A:$A,0)),0,IF(ytd,1,$B$5)+1,1,IF(ytd,$B$5,1))))</f>
        <v>0</v>
      </c>
      <c r="C48" s="205" t="str">
        <f t="shared" ca="1" si="3"/>
        <v xml:space="preserve"> - </v>
      </c>
      <c r="D48" s="214">
        <f>IF(A48=" - ",0,SUMIFS(Transactions!$J:$J,Transactions!$G:$G,A48,Transactions!$B:$B,"&gt;="&amp;date_begin,Transactions!$B:$B,"&lt;="&amp;date_end)-SUMIFS(Transactions!$I:$I,Transactions!$G:$G,A48,Transactions!$B:$B,"&gt;="&amp;date_begin,Transactions!$B:$B,"&lt;="&amp;date_end))</f>
        <v>0</v>
      </c>
      <c r="E48" s="215">
        <f t="shared" si="4"/>
        <v>0</v>
      </c>
      <c r="F48" s="12">
        <f t="shared" ca="1" si="5"/>
        <v>0</v>
      </c>
      <c r="G48" s="12"/>
    </row>
    <row r="49" spans="1:11" hidden="1" x14ac:dyDescent="0.2">
      <c r="A49" s="85" t="str">
        <v xml:space="preserve"> - </v>
      </c>
      <c r="B49" s="77">
        <f ca="1">IF(A49=" - ",0,SUM(OFFSET(INDIRECT("Budget!A"&amp;MATCH(Report!A49,Budget!$A:$A,0)),0,IF(ytd,1,$B$5)+1,1,IF(ytd,$B$5,1))))</f>
        <v>0</v>
      </c>
      <c r="C49" s="205" t="str">
        <f t="shared" ca="1" si="3"/>
        <v xml:space="preserve"> - </v>
      </c>
      <c r="D49" s="214">
        <f>IF(A49=" - ",0,SUMIFS(Transactions!$J:$J,Transactions!$G:$G,A49,Transactions!$B:$B,"&gt;="&amp;date_begin,Transactions!$B:$B,"&lt;="&amp;date_end)-SUMIFS(Transactions!$I:$I,Transactions!$G:$G,A49,Transactions!$B:$B,"&gt;="&amp;date_begin,Transactions!$B:$B,"&lt;="&amp;date_end))</f>
        <v>0</v>
      </c>
      <c r="E49" s="215">
        <f t="shared" si="4"/>
        <v>0</v>
      </c>
      <c r="F49" s="12">
        <f t="shared" ca="1" si="5"/>
        <v>0</v>
      </c>
      <c r="G49" s="12"/>
    </row>
    <row r="50" spans="1:11" hidden="1" x14ac:dyDescent="0.2">
      <c r="A50" s="85" t="str">
        <v xml:space="preserve"> - </v>
      </c>
      <c r="B50" s="77">
        <f ca="1">IF(A50=" - ",0,SUM(OFFSET(INDIRECT("Budget!A"&amp;MATCH(Report!A50,Budget!$A:$A,0)),0,IF(ytd,1,$B$5)+1,1,IF(ytd,$B$5,1))))</f>
        <v>0</v>
      </c>
      <c r="C50" s="205" t="str">
        <f t="shared" ca="1" si="3"/>
        <v xml:space="preserve"> - </v>
      </c>
      <c r="D50" s="214">
        <f>IF(A50=" - ",0,SUMIFS(Transactions!$J:$J,Transactions!$G:$G,A50,Transactions!$B:$B,"&gt;="&amp;date_begin,Transactions!$B:$B,"&lt;="&amp;date_end)-SUMIFS(Transactions!$I:$I,Transactions!$G:$G,A50,Transactions!$B:$B,"&gt;="&amp;date_begin,Transactions!$B:$B,"&lt;="&amp;date_end))</f>
        <v>0</v>
      </c>
      <c r="E50" s="215">
        <f t="shared" si="4"/>
        <v>0</v>
      </c>
      <c r="F50" s="12">
        <f t="shared" ca="1" si="5"/>
        <v>0</v>
      </c>
      <c r="G50" s="12"/>
    </row>
    <row r="51" spans="1:11" hidden="1" x14ac:dyDescent="0.2">
      <c r="A51" s="85" t="str">
        <v xml:space="preserve"> - </v>
      </c>
      <c r="B51" s="77">
        <f ca="1">IF(A51=" - ",0,SUM(OFFSET(INDIRECT("Budget!A"&amp;MATCH(Report!A51,Budget!$A:$A,0)),0,IF(ytd,1,$B$5)+1,1,IF(ytd,$B$5,1))))</f>
        <v>0</v>
      </c>
      <c r="C51" s="205" t="str">
        <f t="shared" ca="1" si="3"/>
        <v xml:space="preserve"> - </v>
      </c>
      <c r="D51" s="214">
        <f>IF(A51=" - ",0,SUMIFS(Transactions!$J:$J,Transactions!$G:$G,A51,Transactions!$B:$B,"&gt;="&amp;date_begin,Transactions!$B:$B,"&lt;="&amp;date_end)-SUMIFS(Transactions!$I:$I,Transactions!$G:$G,A51,Transactions!$B:$B,"&gt;="&amp;date_begin,Transactions!$B:$B,"&lt;="&amp;date_end))</f>
        <v>0</v>
      </c>
      <c r="E51" s="215">
        <f t="shared" si="4"/>
        <v>0</v>
      </c>
      <c r="F51" s="12">
        <f t="shared" ca="1" si="5"/>
        <v>0</v>
      </c>
      <c r="G51" s="12"/>
    </row>
    <row r="52" spans="1:11" hidden="1" x14ac:dyDescent="0.2">
      <c r="A52" s="85" t="str">
        <v xml:space="preserve"> - </v>
      </c>
      <c r="B52" s="77">
        <f ca="1">IF(A52=" - ",0,SUM(OFFSET(INDIRECT("Budget!A"&amp;MATCH(Report!A52,Budget!$A:$A,0)),0,IF(ytd,1,$B$5)+1,1,IF(ytd,$B$5,1))))</f>
        <v>0</v>
      </c>
      <c r="C52" s="205" t="str">
        <f t="shared" ca="1" si="3"/>
        <v xml:space="preserve"> - </v>
      </c>
      <c r="D52" s="214">
        <f>IF(A52=" - ",0,SUMIFS(Transactions!$J:$J,Transactions!$G:$G,A52,Transactions!$B:$B,"&gt;="&amp;date_begin,Transactions!$B:$B,"&lt;="&amp;date_end)-SUMIFS(Transactions!$I:$I,Transactions!$G:$G,A52,Transactions!$B:$B,"&gt;="&amp;date_begin,Transactions!$B:$B,"&lt;="&amp;date_end))</f>
        <v>0</v>
      </c>
      <c r="E52" s="215">
        <f t="shared" si="4"/>
        <v>0</v>
      </c>
      <c r="F52" s="12">
        <f t="shared" ca="1" si="5"/>
        <v>0</v>
      </c>
      <c r="G52" s="12"/>
    </row>
    <row r="53" spans="1:11" hidden="1" x14ac:dyDescent="0.2">
      <c r="A53" s="85" t="str">
        <v xml:space="preserve"> - </v>
      </c>
      <c r="B53" s="77">
        <f ca="1">IF(A53=" - ",0,SUM(OFFSET(INDIRECT("Budget!A"&amp;MATCH(Report!A53,Budget!$A:$A,0)),0,IF(ytd,1,$B$5)+1,1,IF(ytd,$B$5,1))))</f>
        <v>0</v>
      </c>
      <c r="C53" s="205" t="str">
        <f t="shared" ca="1" si="3"/>
        <v xml:space="preserve"> - </v>
      </c>
      <c r="D53" s="214">
        <f>IF(A53=" - ",0,SUMIFS(Transactions!$J:$J,Transactions!$G:$G,A53,Transactions!$B:$B,"&gt;="&amp;date_begin,Transactions!$B:$B,"&lt;="&amp;date_end)-SUMIFS(Transactions!$I:$I,Transactions!$G:$G,A53,Transactions!$B:$B,"&gt;="&amp;date_begin,Transactions!$B:$B,"&lt;="&amp;date_end))</f>
        <v>0</v>
      </c>
      <c r="E53" s="215">
        <f t="shared" si="4"/>
        <v>0</v>
      </c>
      <c r="F53" s="12">
        <f t="shared" ca="1" si="5"/>
        <v>0</v>
      </c>
      <c r="G53" s="12"/>
    </row>
    <row r="54" spans="1:11" x14ac:dyDescent="0.2">
      <c r="A54" s="15" t="str">
        <f>"Total "&amp;A23</f>
        <v>Total INCOME</v>
      </c>
      <c r="B54" s="16">
        <f ca="1">SUM(B23:B53)</f>
        <v>0</v>
      </c>
      <c r="C54" s="16"/>
      <c r="D54" s="16">
        <f>SUM(D23:D53)</f>
        <v>1000</v>
      </c>
      <c r="E54" s="16"/>
      <c r="F54" s="16">
        <f t="shared" ref="F54" ca="1" si="6">D54-B54</f>
        <v>1000</v>
      </c>
      <c r="G54" s="16"/>
      <c r="I54" s="93"/>
    </row>
    <row r="56" spans="1:11" s="67" customFormat="1" ht="18.399999999999999" customHeight="1" x14ac:dyDescent="0.3">
      <c r="A56" s="221" t="s">
        <v>134</v>
      </c>
      <c r="B56" s="206" t="s">
        <v>17</v>
      </c>
      <c r="C56" s="199"/>
      <c r="D56" s="212" t="s">
        <v>1</v>
      </c>
      <c r="E56" s="213"/>
      <c r="F56" s="209" t="s">
        <v>15</v>
      </c>
      <c r="G56" s="200"/>
      <c r="K56" s="93"/>
    </row>
    <row r="57" spans="1:11" x14ac:dyDescent="0.2">
      <c r="A57" s="85" t="str">
        <f t="array" ref="A57:A156">IF(ISBLANK(Budget!A46:A145)," - ",Budget!A46:A145)</f>
        <v>Alimony</v>
      </c>
      <c r="B57" s="77">
        <f ca="1">IF(A57=" - ",0,SUM(OFFSET(INDIRECT("Budget!A"&amp;MATCH(Report!A57,Budget!$A:$A,0)),0,IF(ytd,1,$B$5)+1,1,IF(ytd,$B$5,1))))</f>
        <v>0</v>
      </c>
      <c r="C57" s="205" t="str">
        <f ca="1">IF($B$157=0," - ",B57/$B$157)</f>
        <v xml:space="preserve"> - </v>
      </c>
      <c r="D57" s="214">
        <f>IF(A57=" - ",0,-SUMIFS(Transactions!$J:$J,Transactions!$G:$G,A57,Transactions!$B:$B,"&gt;="&amp;date_begin,Transactions!$B:$B,"&lt;="&amp;date_end)+SUMIFS(Transactions!$I:$I,Transactions!$G:$G,A57,Transactions!$B:$B,"&gt;="&amp;date_begin,Transactions!$B:$B,"&lt;="&amp;date_end))</f>
        <v>0</v>
      </c>
      <c r="E57" s="215">
        <f>IF($D$157=0," - ",D57/$D$157)</f>
        <v>0</v>
      </c>
      <c r="F57" s="12">
        <f ca="1">B57-D57</f>
        <v>0</v>
      </c>
      <c r="G57" s="12"/>
    </row>
    <row r="58" spans="1:11" x14ac:dyDescent="0.2">
      <c r="A58" s="85" t="str">
        <v>Car Insurance</v>
      </c>
      <c r="B58" s="77">
        <f ca="1">IF(A58=" - ",0,SUM(OFFSET(INDIRECT("Budget!A"&amp;MATCH(Report!A58,Budget!$A:$A,0)),0,IF(ytd,1,$B$5)+1,1,IF(ytd,$B$5,1))))</f>
        <v>0</v>
      </c>
      <c r="C58" s="205" t="str">
        <f t="shared" ref="C58:C121" ca="1" si="7">IF($B$157=0," - ",B58/$B$157)</f>
        <v xml:space="preserve"> - </v>
      </c>
      <c r="D58" s="214">
        <f>IF(A58=" - ",0,-SUMIFS(Transactions!$J:$J,Transactions!$G:$G,A58,Transactions!$B:$B,"&gt;="&amp;date_begin,Transactions!$B:$B,"&lt;="&amp;date_end)+SUMIFS(Transactions!$I:$I,Transactions!$G:$G,A58,Transactions!$B:$B,"&gt;="&amp;date_begin,Transactions!$B:$B,"&lt;="&amp;date_end))</f>
        <v>0</v>
      </c>
      <c r="E58" s="215">
        <f t="shared" ref="E58:E121" si="8">IF($D$157=0," - ",D58/$D$157)</f>
        <v>0</v>
      </c>
      <c r="F58" s="12">
        <f t="shared" ref="F58:F121" ca="1" si="9">B58-D58</f>
        <v>0</v>
      </c>
      <c r="G58" s="12"/>
    </row>
    <row r="59" spans="1:11" x14ac:dyDescent="0.2">
      <c r="A59" s="85" t="str">
        <v>Car Payment</v>
      </c>
      <c r="B59" s="77">
        <f ca="1">IF(A59=" - ",0,SUM(OFFSET(INDIRECT("Budget!A"&amp;MATCH(Report!A59,Budget!$A:$A,0)),0,IF(ytd,1,$B$5)+1,1,IF(ytd,$B$5,1))))</f>
        <v>0</v>
      </c>
      <c r="C59" s="205" t="str">
        <f t="shared" ca="1" si="7"/>
        <v xml:space="preserve"> - </v>
      </c>
      <c r="D59" s="214">
        <f>IF(A59=" - ",0,-SUMIFS(Transactions!$J:$J,Transactions!$G:$G,A59,Transactions!$B:$B,"&gt;="&amp;date_begin,Transactions!$B:$B,"&lt;="&amp;date_end)+SUMIFS(Transactions!$I:$I,Transactions!$G:$G,A59,Transactions!$B:$B,"&gt;="&amp;date_begin,Transactions!$B:$B,"&lt;="&amp;date_end))</f>
        <v>115.2</v>
      </c>
      <c r="E59" s="215">
        <f t="shared" si="8"/>
        <v>0.22923548374258765</v>
      </c>
      <c r="F59" s="12">
        <f t="shared" ca="1" si="9"/>
        <v>-115.2</v>
      </c>
      <c r="G59" s="12"/>
    </row>
    <row r="60" spans="1:11" x14ac:dyDescent="0.2">
      <c r="A60" s="85" t="str">
        <v>Car Repair / Licenses</v>
      </c>
      <c r="B60" s="77">
        <f ca="1">IF(A60=" - ",0,SUM(OFFSET(INDIRECT("Budget!A"&amp;MATCH(Report!A60,Budget!$A:$A,0)),0,IF(ytd,1,$B$5)+1,1,IF(ytd,$B$5,1))))</f>
        <v>0</v>
      </c>
      <c r="C60" s="205" t="str">
        <f t="shared" ca="1" si="7"/>
        <v xml:space="preserve"> - </v>
      </c>
      <c r="D60" s="214">
        <f>IF(A60=" - ",0,-SUMIFS(Transactions!$J:$J,Transactions!$G:$G,A60,Transactions!$B:$B,"&gt;="&amp;date_begin,Transactions!$B:$B,"&lt;="&amp;date_end)+SUMIFS(Transactions!$I:$I,Transactions!$G:$G,A60,Transactions!$B:$B,"&gt;="&amp;date_begin,Transactions!$B:$B,"&lt;="&amp;date_end))</f>
        <v>0</v>
      </c>
      <c r="E60" s="215">
        <f t="shared" si="8"/>
        <v>0</v>
      </c>
      <c r="F60" s="12">
        <f t="shared" ca="1" si="9"/>
        <v>0</v>
      </c>
      <c r="G60" s="12"/>
    </row>
    <row r="61" spans="1:11" x14ac:dyDescent="0.2">
      <c r="A61" s="85" t="str">
        <v>Car Replacement Fund</v>
      </c>
      <c r="B61" s="77">
        <f ca="1">IF(A61=" - ",0,SUM(OFFSET(INDIRECT("Budget!A"&amp;MATCH(Report!A61,Budget!$A:$A,0)),0,IF(ytd,1,$B$5)+1,1,IF(ytd,$B$5,1))))</f>
        <v>0</v>
      </c>
      <c r="C61" s="205" t="str">
        <f t="shared" ca="1" si="7"/>
        <v xml:space="preserve"> - </v>
      </c>
      <c r="D61" s="214">
        <f>IF(A61=" - ",0,-SUMIFS(Transactions!$J:$J,Transactions!$G:$G,A61,Transactions!$B:$B,"&gt;="&amp;date_begin,Transactions!$B:$B,"&lt;="&amp;date_end)+SUMIFS(Transactions!$I:$I,Transactions!$G:$G,A61,Transactions!$B:$B,"&gt;="&amp;date_begin,Transactions!$B:$B,"&lt;="&amp;date_end))</f>
        <v>0</v>
      </c>
      <c r="E61" s="215">
        <f t="shared" si="8"/>
        <v>0</v>
      </c>
      <c r="F61" s="12">
        <f t="shared" ca="1" si="9"/>
        <v>0</v>
      </c>
      <c r="G61" s="12"/>
    </row>
    <row r="62" spans="1:11" x14ac:dyDescent="0.2">
      <c r="A62" s="85" t="str">
        <v>Charity</v>
      </c>
      <c r="B62" s="77">
        <f ca="1">IF(A62=" - ",0,SUM(OFFSET(INDIRECT("Budget!A"&amp;MATCH(Report!A62,Budget!$A:$A,0)),0,IF(ytd,1,$B$5)+1,1,IF(ytd,$B$5,1))))</f>
        <v>0</v>
      </c>
      <c r="C62" s="205" t="str">
        <f t="shared" ca="1" si="7"/>
        <v xml:space="preserve"> - </v>
      </c>
      <c r="D62" s="214">
        <f>IF(A62=" - ",0,-SUMIFS(Transactions!$J:$J,Transactions!$G:$G,A62,Transactions!$B:$B,"&gt;="&amp;date_begin,Transactions!$B:$B,"&lt;="&amp;date_end)+SUMIFS(Transactions!$I:$I,Transactions!$G:$G,A62,Transactions!$B:$B,"&gt;="&amp;date_begin,Transactions!$B:$B,"&lt;="&amp;date_end))</f>
        <v>0</v>
      </c>
      <c r="E62" s="215">
        <f t="shared" si="8"/>
        <v>0</v>
      </c>
      <c r="F62" s="12">
        <f t="shared" ca="1" si="9"/>
        <v>0</v>
      </c>
      <c r="G62" s="12"/>
    </row>
    <row r="63" spans="1:11" x14ac:dyDescent="0.2">
      <c r="A63" s="85" t="str">
        <v>Child Care</v>
      </c>
      <c r="B63" s="77">
        <f ca="1">IF(A63=" - ",0,SUM(OFFSET(INDIRECT("Budget!A"&amp;MATCH(Report!A63,Budget!$A:$A,0)),0,IF(ytd,1,$B$5)+1,1,IF(ytd,$B$5,1))))</f>
        <v>0</v>
      </c>
      <c r="C63" s="205" t="str">
        <f t="shared" ca="1" si="7"/>
        <v xml:space="preserve"> - </v>
      </c>
      <c r="D63" s="214">
        <f>IF(A63=" - ",0,-SUMIFS(Transactions!$J:$J,Transactions!$G:$G,A63,Transactions!$B:$B,"&gt;="&amp;date_begin,Transactions!$B:$B,"&lt;="&amp;date_end)+SUMIFS(Transactions!$I:$I,Transactions!$G:$G,A63,Transactions!$B:$B,"&gt;="&amp;date_begin,Transactions!$B:$B,"&lt;="&amp;date_end))</f>
        <v>0</v>
      </c>
      <c r="E63" s="215">
        <f t="shared" si="8"/>
        <v>0</v>
      </c>
      <c r="F63" s="12">
        <f t="shared" ca="1" si="9"/>
        <v>0</v>
      </c>
      <c r="G63" s="12"/>
    </row>
    <row r="64" spans="1:11" x14ac:dyDescent="0.2">
      <c r="A64" s="85" t="str">
        <v>Cleaning</v>
      </c>
      <c r="B64" s="77">
        <f ca="1">IF(A64=" - ",0,SUM(OFFSET(INDIRECT("Budget!A"&amp;MATCH(Report!A64,Budget!$A:$A,0)),0,IF(ytd,1,$B$5)+1,1,IF(ytd,$B$5,1))))</f>
        <v>0</v>
      </c>
      <c r="C64" s="205" t="str">
        <f t="shared" ca="1" si="7"/>
        <v xml:space="preserve"> - </v>
      </c>
      <c r="D64" s="214">
        <f>IF(A64=" - ",0,-SUMIFS(Transactions!$J:$J,Transactions!$G:$G,A64,Transactions!$B:$B,"&gt;="&amp;date_begin,Transactions!$B:$B,"&lt;="&amp;date_end)+SUMIFS(Transactions!$I:$I,Transactions!$G:$G,A64,Transactions!$B:$B,"&gt;="&amp;date_begin,Transactions!$B:$B,"&lt;="&amp;date_end))</f>
        <v>0</v>
      </c>
      <c r="E64" s="215">
        <f t="shared" si="8"/>
        <v>0</v>
      </c>
      <c r="F64" s="12">
        <f t="shared" ca="1" si="9"/>
        <v>0</v>
      </c>
      <c r="G64" s="12"/>
    </row>
    <row r="65" spans="1:11" x14ac:dyDescent="0.2">
      <c r="A65" s="85" t="str">
        <v>Clothing</v>
      </c>
      <c r="B65" s="77">
        <f ca="1">IF(A65=" - ",0,SUM(OFFSET(INDIRECT("Budget!A"&amp;MATCH(Report!A65,Budget!$A:$A,0)),0,IF(ytd,1,$B$5)+1,1,IF(ytd,$B$5,1))))</f>
        <v>0</v>
      </c>
      <c r="C65" s="205" t="str">
        <f t="shared" ca="1" si="7"/>
        <v xml:space="preserve"> - </v>
      </c>
      <c r="D65" s="214">
        <f>IF(A65=" - ",0,-SUMIFS(Transactions!$J:$J,Transactions!$G:$G,A65,Transactions!$B:$B,"&gt;="&amp;date_begin,Transactions!$B:$B,"&lt;="&amp;date_end)+SUMIFS(Transactions!$I:$I,Transactions!$G:$G,A65,Transactions!$B:$B,"&gt;="&amp;date_begin,Transactions!$B:$B,"&lt;="&amp;date_end))</f>
        <v>0</v>
      </c>
      <c r="E65" s="215">
        <f t="shared" si="8"/>
        <v>0</v>
      </c>
      <c r="F65" s="12">
        <f t="shared" ca="1" si="9"/>
        <v>0</v>
      </c>
      <c r="G65" s="12"/>
    </row>
    <row r="66" spans="1:11" x14ac:dyDescent="0.2">
      <c r="A66" s="85" t="str">
        <v>Debt</v>
      </c>
      <c r="B66" s="77">
        <f ca="1">IF(A66=" - ",0,SUM(OFFSET(INDIRECT("Budget!A"&amp;MATCH(Report!A66,Budget!$A:$A,0)),0,IF(ytd,1,$B$5)+1,1,IF(ytd,$B$5,1))))</f>
        <v>0</v>
      </c>
      <c r="C66" s="205" t="str">
        <f t="shared" ca="1" si="7"/>
        <v xml:space="preserve"> - </v>
      </c>
      <c r="D66" s="214">
        <f>IF(A66=" - ",0,-SUMIFS(Transactions!$J:$J,Transactions!$G:$G,A66,Transactions!$B:$B,"&gt;="&amp;date_begin,Transactions!$B:$B,"&lt;="&amp;date_end)+SUMIFS(Transactions!$I:$I,Transactions!$G:$G,A66,Transactions!$B:$B,"&gt;="&amp;date_begin,Transactions!$B:$B,"&lt;="&amp;date_end))</f>
        <v>0</v>
      </c>
      <c r="E66" s="215">
        <f t="shared" si="8"/>
        <v>0</v>
      </c>
      <c r="F66" s="12">
        <f t="shared" ca="1" si="9"/>
        <v>0</v>
      </c>
      <c r="G66" s="12"/>
    </row>
    <row r="67" spans="1:11" x14ac:dyDescent="0.2">
      <c r="A67" s="85" t="str">
        <v>Dining</v>
      </c>
      <c r="B67" s="77">
        <f ca="1">IF(A67=" - ",0,SUM(OFFSET(INDIRECT("Budget!A"&amp;MATCH(Report!A67,Budget!$A:$A,0)),0,IF(ytd,1,$B$5)+1,1,IF(ytd,$B$5,1))))</f>
        <v>0</v>
      </c>
      <c r="C67" s="205" t="str">
        <f t="shared" ca="1" si="7"/>
        <v xml:space="preserve"> - </v>
      </c>
      <c r="D67" s="214">
        <f>IF(A67=" - ",0,-SUMIFS(Transactions!$J:$J,Transactions!$G:$G,A67,Transactions!$B:$B,"&gt;="&amp;date_begin,Transactions!$B:$B,"&lt;="&amp;date_end)+SUMIFS(Transactions!$I:$I,Transactions!$G:$G,A67,Transactions!$B:$B,"&gt;="&amp;date_begin,Transactions!$B:$B,"&lt;="&amp;date_end))</f>
        <v>0</v>
      </c>
      <c r="E67" s="215">
        <f t="shared" si="8"/>
        <v>0</v>
      </c>
      <c r="F67" s="12">
        <f t="shared" ca="1" si="9"/>
        <v>0</v>
      </c>
      <c r="G67" s="12"/>
    </row>
    <row r="68" spans="1:11" x14ac:dyDescent="0.2">
      <c r="A68" s="85" t="str">
        <v>Discretionary</v>
      </c>
      <c r="B68" s="77">
        <f ca="1">IF(A68=" - ",0,SUM(OFFSET(INDIRECT("Budget!A"&amp;MATCH(Report!A68,Budget!$A:$A,0)),0,IF(ytd,1,$B$5)+1,1,IF(ytd,$B$5,1))))</f>
        <v>0</v>
      </c>
      <c r="C68" s="205" t="str">
        <f t="shared" ca="1" si="7"/>
        <v xml:space="preserve"> - </v>
      </c>
      <c r="D68" s="214">
        <f>IF(A68=" - ",0,-SUMIFS(Transactions!$J:$J,Transactions!$G:$G,A68,Transactions!$B:$B,"&gt;="&amp;date_begin,Transactions!$B:$B,"&lt;="&amp;date_end)+SUMIFS(Transactions!$I:$I,Transactions!$G:$G,A68,Transactions!$B:$B,"&gt;="&amp;date_begin,Transactions!$B:$B,"&lt;="&amp;date_end))</f>
        <v>0</v>
      </c>
      <c r="E68" s="215">
        <f t="shared" si="8"/>
        <v>0</v>
      </c>
      <c r="F68" s="12">
        <f t="shared" ca="1" si="9"/>
        <v>0</v>
      </c>
      <c r="G68" s="12"/>
    </row>
    <row r="69" spans="1:11" x14ac:dyDescent="0.2">
      <c r="A69" s="85" t="str">
        <v>Doctor / Dentist</v>
      </c>
      <c r="B69" s="77">
        <f ca="1">IF(A69=" - ",0,SUM(OFFSET(INDIRECT("Budget!A"&amp;MATCH(Report!A69,Budget!$A:$A,0)),0,IF(ytd,1,$B$5)+1,1,IF(ytd,$B$5,1))))</f>
        <v>0</v>
      </c>
      <c r="C69" s="205" t="str">
        <f t="shared" ca="1" si="7"/>
        <v xml:space="preserve"> - </v>
      </c>
      <c r="D69" s="214">
        <f>IF(A69=" - ",0,-SUMIFS(Transactions!$J:$J,Transactions!$G:$G,A69,Transactions!$B:$B,"&gt;="&amp;date_begin,Transactions!$B:$B,"&lt;="&amp;date_end)+SUMIFS(Transactions!$I:$I,Transactions!$G:$G,A69,Transactions!$B:$B,"&gt;="&amp;date_begin,Transactions!$B:$B,"&lt;="&amp;date_end))</f>
        <v>0</v>
      </c>
      <c r="E69" s="215">
        <f t="shared" si="8"/>
        <v>0</v>
      </c>
      <c r="F69" s="12">
        <f t="shared" ca="1" si="9"/>
        <v>0</v>
      </c>
      <c r="G69" s="12"/>
    </row>
    <row r="70" spans="1:11" x14ac:dyDescent="0.2">
      <c r="A70" s="85" t="str">
        <v>Education</v>
      </c>
      <c r="B70" s="77">
        <f ca="1">IF(A70=" - ",0,SUM(OFFSET(INDIRECT("Budget!A"&amp;MATCH(Report!A70,Budget!$A:$A,0)),0,IF(ytd,1,$B$5)+1,1,IF(ytd,$B$5,1))))</f>
        <v>0</v>
      </c>
      <c r="C70" s="205" t="str">
        <f t="shared" ca="1" si="7"/>
        <v xml:space="preserve"> - </v>
      </c>
      <c r="D70" s="214">
        <f>IF(A70=" - ",0,-SUMIFS(Transactions!$J:$J,Transactions!$G:$G,A70,Transactions!$B:$B,"&gt;="&amp;date_begin,Transactions!$B:$B,"&lt;="&amp;date_end)+SUMIFS(Transactions!$I:$I,Transactions!$G:$G,A70,Transactions!$B:$B,"&gt;="&amp;date_begin,Transactions!$B:$B,"&lt;="&amp;date_end))</f>
        <v>0</v>
      </c>
      <c r="E70" s="215">
        <f t="shared" si="8"/>
        <v>0</v>
      </c>
      <c r="F70" s="12">
        <f t="shared" ca="1" si="9"/>
        <v>0</v>
      </c>
      <c r="G70" s="12"/>
      <c r="K70" s="32"/>
    </row>
    <row r="71" spans="1:11" x14ac:dyDescent="0.2">
      <c r="A71" s="85" t="str">
        <v>Emergency Fund</v>
      </c>
      <c r="B71" s="77">
        <f ca="1">IF(A71=" - ",0,SUM(OFFSET(INDIRECT("Budget!A"&amp;MATCH(Report!A71,Budget!$A:$A,0)),0,IF(ytd,1,$B$5)+1,1,IF(ytd,$B$5,1))))</f>
        <v>0</v>
      </c>
      <c r="C71" s="205" t="str">
        <f t="shared" ca="1" si="7"/>
        <v xml:space="preserve"> - </v>
      </c>
      <c r="D71" s="214">
        <f>IF(A71=" - ",0,-SUMIFS(Transactions!$J:$J,Transactions!$G:$G,A71,Transactions!$B:$B,"&gt;="&amp;date_begin,Transactions!$B:$B,"&lt;="&amp;date_end)+SUMIFS(Transactions!$I:$I,Transactions!$G:$G,A71,Transactions!$B:$B,"&gt;="&amp;date_begin,Transactions!$B:$B,"&lt;="&amp;date_end))</f>
        <v>0</v>
      </c>
      <c r="E71" s="215">
        <f t="shared" si="8"/>
        <v>0</v>
      </c>
      <c r="F71" s="12">
        <f t="shared" ca="1" si="9"/>
        <v>0</v>
      </c>
      <c r="G71" s="12"/>
      <c r="J71" s="95"/>
    </row>
    <row r="72" spans="1:11" x14ac:dyDescent="0.2">
      <c r="A72" s="85" t="str">
        <v>Fuel</v>
      </c>
      <c r="B72" s="77">
        <f ca="1">IF(A72=" - ",0,SUM(OFFSET(INDIRECT("Budget!A"&amp;MATCH(Report!A72,Budget!$A:$A,0)),0,IF(ytd,1,$B$5)+1,1,IF(ytd,$B$5,1))))</f>
        <v>0</v>
      </c>
      <c r="C72" s="205" t="str">
        <f t="shared" ca="1" si="7"/>
        <v xml:space="preserve"> - </v>
      </c>
      <c r="D72" s="214">
        <f>IF(A72=" - ",0,-SUMIFS(Transactions!$J:$J,Transactions!$G:$G,A72,Transactions!$B:$B,"&gt;="&amp;date_begin,Transactions!$B:$B,"&lt;="&amp;date_end)+SUMIFS(Transactions!$I:$I,Transactions!$G:$G,A72,Transactions!$B:$B,"&gt;="&amp;date_begin,Transactions!$B:$B,"&lt;="&amp;date_end))</f>
        <v>0</v>
      </c>
      <c r="E72" s="215">
        <f t="shared" si="8"/>
        <v>0</v>
      </c>
      <c r="F72" s="12">
        <f t="shared" ca="1" si="9"/>
        <v>0</v>
      </c>
      <c r="G72" s="12"/>
    </row>
    <row r="73" spans="1:11" s="95" customFormat="1" x14ac:dyDescent="0.2">
      <c r="A73" s="85" t="str">
        <v>Fun / Entertainment</v>
      </c>
      <c r="B73" s="77">
        <f ca="1">IF(A73=" - ",0,SUM(OFFSET(INDIRECT("Budget!A"&amp;MATCH(Report!A73,Budget!$A:$A,0)),0,IF(ytd,1,$B$5)+1,1,IF(ytd,$B$5,1))))</f>
        <v>0</v>
      </c>
      <c r="C73" s="205" t="str">
        <f t="shared" ca="1" si="7"/>
        <v xml:space="preserve"> - </v>
      </c>
      <c r="D73" s="214">
        <f>IF(A73=" - ",0,-SUMIFS(Transactions!$J:$J,Transactions!$G:$G,A73,Transactions!$B:$B,"&gt;="&amp;date_begin,Transactions!$B:$B,"&lt;="&amp;date_end)+SUMIFS(Transactions!$I:$I,Transactions!$G:$G,A73,Transactions!$B:$B,"&gt;="&amp;date_begin,Transactions!$B:$B,"&lt;="&amp;date_end))</f>
        <v>0</v>
      </c>
      <c r="E73" s="215">
        <f t="shared" si="8"/>
        <v>0</v>
      </c>
      <c r="F73" s="12">
        <f t="shared" ca="1" si="9"/>
        <v>0</v>
      </c>
      <c r="G73" s="12"/>
      <c r="J73" s="4"/>
      <c r="K73" s="31"/>
    </row>
    <row r="74" spans="1:11" x14ac:dyDescent="0.2">
      <c r="A74" s="85" t="str">
        <v>Furniture / Appliances</v>
      </c>
      <c r="B74" s="77">
        <f ca="1">IF(A74=" - ",0,SUM(OFFSET(INDIRECT("Budget!A"&amp;MATCH(Report!A74,Budget!$A:$A,0)),0,IF(ytd,1,$B$5)+1,1,IF(ytd,$B$5,1))))</f>
        <v>0</v>
      </c>
      <c r="C74" s="205" t="str">
        <f t="shared" ca="1" si="7"/>
        <v xml:space="preserve"> - </v>
      </c>
      <c r="D74" s="214">
        <f>IF(A74=" - ",0,-SUMIFS(Transactions!$J:$J,Transactions!$G:$G,A74,Transactions!$B:$B,"&gt;="&amp;date_begin,Transactions!$B:$B,"&lt;="&amp;date_end)+SUMIFS(Transactions!$I:$I,Transactions!$G:$G,A74,Transactions!$B:$B,"&gt;="&amp;date_begin,Transactions!$B:$B,"&lt;="&amp;date_end))</f>
        <v>0</v>
      </c>
      <c r="E74" s="215">
        <f t="shared" si="8"/>
        <v>0</v>
      </c>
      <c r="F74" s="12">
        <f t="shared" ca="1" si="9"/>
        <v>0</v>
      </c>
      <c r="G74" s="12"/>
    </row>
    <row r="75" spans="1:11" x14ac:dyDescent="0.2">
      <c r="A75" s="85" t="str">
        <v>Gifts Given</v>
      </c>
      <c r="B75" s="77">
        <f ca="1">IF(A75=" - ",0,SUM(OFFSET(INDIRECT("Budget!A"&amp;MATCH(Report!A75,Budget!$A:$A,0)),0,IF(ytd,1,$B$5)+1,1,IF(ytd,$B$5,1))))</f>
        <v>0</v>
      </c>
      <c r="C75" s="205" t="str">
        <f t="shared" ca="1" si="7"/>
        <v xml:space="preserve"> - </v>
      </c>
      <c r="D75" s="214">
        <f>IF(A75=" - ",0,-SUMIFS(Transactions!$J:$J,Transactions!$G:$G,A75,Transactions!$B:$B,"&gt;="&amp;date_begin,Transactions!$B:$B,"&lt;="&amp;date_end)+SUMIFS(Transactions!$I:$I,Transactions!$G:$G,A75,Transactions!$B:$B,"&gt;="&amp;date_begin,Transactions!$B:$B,"&lt;="&amp;date_end))</f>
        <v>0</v>
      </c>
      <c r="E75" s="215">
        <f t="shared" si="8"/>
        <v>0</v>
      </c>
      <c r="F75" s="12">
        <f t="shared" ca="1" si="9"/>
        <v>0</v>
      </c>
      <c r="G75" s="12"/>
    </row>
    <row r="76" spans="1:11" x14ac:dyDescent="0.2">
      <c r="A76" s="85" t="str">
        <v>Groceries</v>
      </c>
      <c r="B76" s="77">
        <f ca="1">IF(A76=" - ",0,SUM(OFFSET(INDIRECT("Budget!A"&amp;MATCH(Report!A76,Budget!$A:$A,0)),0,IF(ytd,1,$B$5)+1,1,IF(ytd,$B$5,1))))</f>
        <v>0</v>
      </c>
      <c r="C76" s="205" t="str">
        <f t="shared" ca="1" si="7"/>
        <v xml:space="preserve"> - </v>
      </c>
      <c r="D76" s="214">
        <f>IF(A76=" - ",0,-SUMIFS(Transactions!$J:$J,Transactions!$G:$G,A76,Transactions!$B:$B,"&gt;="&amp;date_begin,Transactions!$B:$B,"&lt;="&amp;date_end)+SUMIFS(Transactions!$I:$I,Transactions!$G:$G,A76,Transactions!$B:$B,"&gt;="&amp;date_begin,Transactions!$B:$B,"&lt;="&amp;date_end))</f>
        <v>87.34</v>
      </c>
      <c r="E76" s="215">
        <f t="shared" si="8"/>
        <v>0.17379711067775699</v>
      </c>
      <c r="F76" s="12">
        <f t="shared" ca="1" si="9"/>
        <v>-87.34</v>
      </c>
      <c r="G76" s="12"/>
    </row>
    <row r="77" spans="1:11" x14ac:dyDescent="0.2">
      <c r="A77" s="85" t="str">
        <v>Health Insurance</v>
      </c>
      <c r="B77" s="77">
        <f ca="1">IF(A77=" - ",0,SUM(OFFSET(INDIRECT("Budget!A"&amp;MATCH(Report!A77,Budget!$A:$A,0)),0,IF(ytd,1,$B$5)+1,1,IF(ytd,$B$5,1))))</f>
        <v>0</v>
      </c>
      <c r="C77" s="205" t="str">
        <f t="shared" ca="1" si="7"/>
        <v xml:space="preserve"> - </v>
      </c>
      <c r="D77" s="214">
        <f>IF(A77=" - ",0,-SUMIFS(Transactions!$J:$J,Transactions!$G:$G,A77,Transactions!$B:$B,"&gt;="&amp;date_begin,Transactions!$B:$B,"&lt;="&amp;date_end)+SUMIFS(Transactions!$I:$I,Transactions!$G:$G,A77,Transactions!$B:$B,"&gt;="&amp;date_begin,Transactions!$B:$B,"&lt;="&amp;date_end))</f>
        <v>200</v>
      </c>
      <c r="E77" s="215">
        <f t="shared" si="8"/>
        <v>0.39797827038643691</v>
      </c>
      <c r="F77" s="12">
        <f t="shared" ca="1" si="9"/>
        <v>-200</v>
      </c>
      <c r="G77" s="12"/>
      <c r="K77" s="32"/>
    </row>
    <row r="78" spans="1:11" x14ac:dyDescent="0.2">
      <c r="A78" s="85" t="str">
        <v>Home Insurance</v>
      </c>
      <c r="B78" s="77">
        <f ca="1">IF(A78=" - ",0,SUM(OFFSET(INDIRECT("Budget!A"&amp;MATCH(Report!A78,Budget!$A:$A,0)),0,IF(ytd,1,$B$5)+1,1,IF(ytd,$B$5,1))))</f>
        <v>0</v>
      </c>
      <c r="C78" s="205" t="str">
        <f t="shared" ca="1" si="7"/>
        <v xml:space="preserve"> - </v>
      </c>
      <c r="D78" s="214">
        <f>IF(A78=" - ",0,-SUMIFS(Transactions!$J:$J,Transactions!$G:$G,A78,Transactions!$B:$B,"&gt;="&amp;date_begin,Transactions!$B:$B,"&lt;="&amp;date_end)+SUMIFS(Transactions!$I:$I,Transactions!$G:$G,A78,Transactions!$B:$B,"&gt;="&amp;date_begin,Transactions!$B:$B,"&lt;="&amp;date_end))</f>
        <v>0</v>
      </c>
      <c r="E78" s="215">
        <f t="shared" si="8"/>
        <v>0</v>
      </c>
      <c r="F78" s="12">
        <f t="shared" ca="1" si="9"/>
        <v>0</v>
      </c>
      <c r="G78" s="12"/>
      <c r="J78" s="95"/>
    </row>
    <row r="79" spans="1:11" x14ac:dyDescent="0.2">
      <c r="A79" s="85" t="str">
        <v>Home Supplies</v>
      </c>
      <c r="B79" s="77">
        <f ca="1">IF(A79=" - ",0,SUM(OFFSET(INDIRECT("Budget!A"&amp;MATCH(Report!A79,Budget!$A:$A,0)),0,IF(ytd,1,$B$5)+1,1,IF(ytd,$B$5,1))))</f>
        <v>0</v>
      </c>
      <c r="C79" s="205" t="str">
        <f t="shared" ca="1" si="7"/>
        <v xml:space="preserve"> - </v>
      </c>
      <c r="D79" s="214">
        <f>IF(A79=" - ",0,-SUMIFS(Transactions!$J:$J,Transactions!$G:$G,A79,Transactions!$B:$B,"&gt;="&amp;date_begin,Transactions!$B:$B,"&lt;="&amp;date_end)+SUMIFS(Transactions!$I:$I,Transactions!$G:$G,A79,Transactions!$B:$B,"&gt;="&amp;date_begin,Transactions!$B:$B,"&lt;="&amp;date_end))</f>
        <v>0</v>
      </c>
      <c r="E79" s="215">
        <f t="shared" si="8"/>
        <v>0</v>
      </c>
      <c r="F79" s="12">
        <f t="shared" ca="1" si="9"/>
        <v>0</v>
      </c>
      <c r="G79" s="12"/>
    </row>
    <row r="80" spans="1:11" s="95" customFormat="1" x14ac:dyDescent="0.2">
      <c r="A80" s="85" t="str">
        <v>Interest Expense</v>
      </c>
      <c r="B80" s="77">
        <f ca="1">IF(A80=" - ",0,SUM(OFFSET(INDIRECT("Budget!A"&amp;MATCH(Report!A80,Budget!$A:$A,0)),0,IF(ytd,1,$B$5)+1,1,IF(ytd,$B$5,1))))</f>
        <v>0</v>
      </c>
      <c r="C80" s="205" t="str">
        <f t="shared" ca="1" si="7"/>
        <v xml:space="preserve"> - </v>
      </c>
      <c r="D80" s="214">
        <f>IF(A80=" - ",0,-SUMIFS(Transactions!$J:$J,Transactions!$G:$G,A80,Transactions!$B:$B,"&gt;="&amp;date_begin,Transactions!$B:$B,"&lt;="&amp;date_end)+SUMIFS(Transactions!$I:$I,Transactions!$G:$G,A80,Transactions!$B:$B,"&gt;="&amp;date_begin,Transactions!$B:$B,"&lt;="&amp;date_end))</f>
        <v>0</v>
      </c>
      <c r="E80" s="215">
        <f t="shared" si="8"/>
        <v>0</v>
      </c>
      <c r="F80" s="12">
        <f t="shared" ca="1" si="9"/>
        <v>0</v>
      </c>
      <c r="G80" s="12"/>
      <c r="J80" s="4"/>
      <c r="K80" s="31"/>
    </row>
    <row r="81" spans="1:7" x14ac:dyDescent="0.2">
      <c r="A81" s="85" t="str">
        <v>Life Insurance</v>
      </c>
      <c r="B81" s="77">
        <f ca="1">IF(A81=" - ",0,SUM(OFFSET(INDIRECT("Budget!A"&amp;MATCH(Report!A81,Budget!$A:$A,0)),0,IF(ytd,1,$B$5)+1,1,IF(ytd,$B$5,1))))</f>
        <v>0</v>
      </c>
      <c r="C81" s="205" t="str">
        <f t="shared" ca="1" si="7"/>
        <v xml:space="preserve"> - </v>
      </c>
      <c r="D81" s="214">
        <f>IF(A81=" - ",0,-SUMIFS(Transactions!$J:$J,Transactions!$G:$G,A81,Transactions!$B:$B,"&gt;="&amp;date_begin,Transactions!$B:$B,"&lt;="&amp;date_end)+SUMIFS(Transactions!$I:$I,Transactions!$G:$G,A81,Transactions!$B:$B,"&gt;="&amp;date_begin,Transactions!$B:$B,"&lt;="&amp;date_end))</f>
        <v>0</v>
      </c>
      <c r="E81" s="215">
        <f t="shared" si="8"/>
        <v>0</v>
      </c>
      <c r="F81" s="12">
        <f t="shared" ca="1" si="9"/>
        <v>0</v>
      </c>
      <c r="G81" s="12"/>
    </row>
    <row r="82" spans="1:7" x14ac:dyDescent="0.2">
      <c r="A82" s="85" t="str">
        <v>Medicine</v>
      </c>
      <c r="B82" s="77">
        <f ca="1">IF(A82=" - ",0,SUM(OFFSET(INDIRECT("Budget!A"&amp;MATCH(Report!A82,Budget!$A:$A,0)),0,IF(ytd,1,$B$5)+1,1,IF(ytd,$B$5,1))))</f>
        <v>0</v>
      </c>
      <c r="C82" s="205" t="str">
        <f t="shared" ca="1" si="7"/>
        <v xml:space="preserve"> - </v>
      </c>
      <c r="D82" s="214">
        <f>IF(A82=" - ",0,-SUMIFS(Transactions!$J:$J,Transactions!$G:$G,A82,Transactions!$B:$B,"&gt;="&amp;date_begin,Transactions!$B:$B,"&lt;="&amp;date_end)+SUMIFS(Transactions!$I:$I,Transactions!$G:$G,A82,Transactions!$B:$B,"&gt;="&amp;date_begin,Transactions!$B:$B,"&lt;="&amp;date_end))</f>
        <v>0</v>
      </c>
      <c r="E82" s="215">
        <f t="shared" si="8"/>
        <v>0</v>
      </c>
      <c r="F82" s="12">
        <f t="shared" ca="1" si="9"/>
        <v>0</v>
      </c>
      <c r="G82" s="12"/>
    </row>
    <row r="83" spans="1:7" x14ac:dyDescent="0.2">
      <c r="A83" s="85" t="str">
        <v>Miscellaneous</v>
      </c>
      <c r="B83" s="77">
        <f ca="1">IF(A83=" - ",0,SUM(OFFSET(INDIRECT("Budget!A"&amp;MATCH(Report!A83,Budget!$A:$A,0)),0,IF(ytd,1,$B$5)+1,1,IF(ytd,$B$5,1))))</f>
        <v>0</v>
      </c>
      <c r="C83" s="205" t="str">
        <f t="shared" ca="1" si="7"/>
        <v xml:space="preserve"> - </v>
      </c>
      <c r="D83" s="214">
        <f>IF(A83=" - ",0,-SUMIFS(Transactions!$J:$J,Transactions!$G:$G,A83,Transactions!$B:$B,"&gt;="&amp;date_begin,Transactions!$B:$B,"&lt;="&amp;date_end)+SUMIFS(Transactions!$I:$I,Transactions!$G:$G,A83,Transactions!$B:$B,"&gt;="&amp;date_begin,Transactions!$B:$B,"&lt;="&amp;date_end))</f>
        <v>0</v>
      </c>
      <c r="E83" s="215">
        <f t="shared" si="8"/>
        <v>0</v>
      </c>
      <c r="F83" s="12">
        <f t="shared" ca="1" si="9"/>
        <v>0</v>
      </c>
      <c r="G83" s="12"/>
    </row>
    <row r="84" spans="1:7" x14ac:dyDescent="0.2">
      <c r="A84" s="85" t="str">
        <v>Mortgage / Rent</v>
      </c>
      <c r="B84" s="77">
        <f ca="1">IF(A84=" - ",0,SUM(OFFSET(INDIRECT("Budget!A"&amp;MATCH(Report!A84,Budget!$A:$A,0)),0,IF(ytd,1,$B$5)+1,1,IF(ytd,$B$5,1))))</f>
        <v>0</v>
      </c>
      <c r="C84" s="205" t="str">
        <f t="shared" ca="1" si="7"/>
        <v xml:space="preserve"> - </v>
      </c>
      <c r="D84" s="214">
        <f>IF(A84=" - ",0,-SUMIFS(Transactions!$J:$J,Transactions!$G:$G,A84,Transactions!$B:$B,"&gt;="&amp;date_begin,Transactions!$B:$B,"&lt;="&amp;date_end)+SUMIFS(Transactions!$I:$I,Transactions!$G:$G,A84,Transactions!$B:$B,"&gt;="&amp;date_begin,Transactions!$B:$B,"&lt;="&amp;date_end))</f>
        <v>0</v>
      </c>
      <c r="E84" s="215">
        <f t="shared" si="8"/>
        <v>0</v>
      </c>
      <c r="F84" s="12">
        <f t="shared" ca="1" si="9"/>
        <v>0</v>
      </c>
      <c r="G84" s="12"/>
    </row>
    <row r="85" spans="1:7" x14ac:dyDescent="0.2">
      <c r="A85" s="85" t="str">
        <v>Other Savings</v>
      </c>
      <c r="B85" s="77">
        <f ca="1">IF(A85=" - ",0,SUM(OFFSET(INDIRECT("Budget!A"&amp;MATCH(Report!A85,Budget!$A:$A,0)),0,IF(ytd,1,$B$5)+1,1,IF(ytd,$B$5,1))))</f>
        <v>0</v>
      </c>
      <c r="C85" s="205" t="str">
        <f t="shared" ca="1" si="7"/>
        <v xml:space="preserve"> - </v>
      </c>
      <c r="D85" s="214">
        <f>IF(A85=" - ",0,-SUMIFS(Transactions!$J:$J,Transactions!$G:$G,A85,Transactions!$B:$B,"&gt;="&amp;date_begin,Transactions!$B:$B,"&lt;="&amp;date_end)+SUMIFS(Transactions!$I:$I,Transactions!$G:$G,A85,Transactions!$B:$B,"&gt;="&amp;date_begin,Transactions!$B:$B,"&lt;="&amp;date_end))</f>
        <v>0</v>
      </c>
      <c r="E85" s="215">
        <f t="shared" si="8"/>
        <v>0</v>
      </c>
      <c r="F85" s="12">
        <f t="shared" ca="1" si="9"/>
        <v>0</v>
      </c>
      <c r="G85" s="12"/>
    </row>
    <row r="86" spans="1:7" x14ac:dyDescent="0.2">
      <c r="A86" s="85" t="str">
        <v>Other_1</v>
      </c>
      <c r="B86" s="77">
        <f ca="1">IF(A86=" - ",0,SUM(OFFSET(INDIRECT("Budget!A"&amp;MATCH(Report!A86,Budget!$A:$A,0)),0,IF(ytd,1,$B$5)+1,1,IF(ytd,$B$5,1))))</f>
        <v>0</v>
      </c>
      <c r="C86" s="205" t="str">
        <f t="shared" ca="1" si="7"/>
        <v xml:space="preserve"> - </v>
      </c>
      <c r="D86" s="214">
        <f>IF(A86=" - ",0,-SUMIFS(Transactions!$J:$J,Transactions!$G:$G,A86,Transactions!$B:$B,"&gt;="&amp;date_begin,Transactions!$B:$B,"&lt;="&amp;date_end)+SUMIFS(Transactions!$I:$I,Transactions!$G:$G,A86,Transactions!$B:$B,"&gt;="&amp;date_begin,Transactions!$B:$B,"&lt;="&amp;date_end))</f>
        <v>0</v>
      </c>
      <c r="E86" s="215">
        <f t="shared" si="8"/>
        <v>0</v>
      </c>
      <c r="F86" s="12">
        <f t="shared" ca="1" si="9"/>
        <v>0</v>
      </c>
      <c r="G86" s="12"/>
    </row>
    <row r="87" spans="1:7" x14ac:dyDescent="0.2">
      <c r="A87" s="85" t="str">
        <v>Other_2</v>
      </c>
      <c r="B87" s="77">
        <f ca="1">IF(A87=" - ",0,SUM(OFFSET(INDIRECT("Budget!A"&amp;MATCH(Report!A87,Budget!$A:$A,0)),0,IF(ytd,1,$B$5)+1,1,IF(ytd,$B$5,1))))</f>
        <v>0</v>
      </c>
      <c r="C87" s="205" t="str">
        <f t="shared" ca="1" si="7"/>
        <v xml:space="preserve"> - </v>
      </c>
      <c r="D87" s="214">
        <f>IF(A87=" - ",0,-SUMIFS(Transactions!$J:$J,Transactions!$G:$G,A87,Transactions!$B:$B,"&gt;="&amp;date_begin,Transactions!$B:$B,"&lt;="&amp;date_end)+SUMIFS(Transactions!$I:$I,Transactions!$G:$G,A87,Transactions!$B:$B,"&gt;="&amp;date_begin,Transactions!$B:$B,"&lt;="&amp;date_end))</f>
        <v>0</v>
      </c>
      <c r="E87" s="215">
        <f t="shared" si="8"/>
        <v>0</v>
      </c>
      <c r="F87" s="12">
        <f t="shared" ca="1" si="9"/>
        <v>0</v>
      </c>
      <c r="G87" s="12"/>
    </row>
    <row r="88" spans="1:7" x14ac:dyDescent="0.2">
      <c r="A88" s="85" t="str">
        <v>Other_3</v>
      </c>
      <c r="B88" s="77">
        <f ca="1">IF(A88=" - ",0,SUM(OFFSET(INDIRECT("Budget!A"&amp;MATCH(Report!A88,Budget!$A:$A,0)),0,IF(ytd,1,$B$5)+1,1,IF(ytd,$B$5,1))))</f>
        <v>0</v>
      </c>
      <c r="C88" s="205" t="str">
        <f t="shared" ca="1" si="7"/>
        <v xml:space="preserve"> - </v>
      </c>
      <c r="D88" s="214">
        <f>IF(A88=" - ",0,-SUMIFS(Transactions!$J:$J,Transactions!$G:$G,A88,Transactions!$B:$B,"&gt;="&amp;date_begin,Transactions!$B:$B,"&lt;="&amp;date_end)+SUMIFS(Transactions!$I:$I,Transactions!$G:$G,A88,Transactions!$B:$B,"&gt;="&amp;date_begin,Transactions!$B:$B,"&lt;="&amp;date_end))</f>
        <v>0</v>
      </c>
      <c r="E88" s="215">
        <f t="shared" si="8"/>
        <v>0</v>
      </c>
      <c r="F88" s="12">
        <f t="shared" ca="1" si="9"/>
        <v>0</v>
      </c>
      <c r="G88" s="12"/>
    </row>
    <row r="89" spans="1:7" x14ac:dyDescent="0.2">
      <c r="A89" s="85" t="str">
        <v>Other_4</v>
      </c>
      <c r="B89" s="77">
        <f ca="1">IF(A89=" - ",0,SUM(OFFSET(INDIRECT("Budget!A"&amp;MATCH(Report!A89,Budget!$A:$A,0)),0,IF(ytd,1,$B$5)+1,1,IF(ytd,$B$5,1))))</f>
        <v>0</v>
      </c>
      <c r="C89" s="205" t="str">
        <f t="shared" ca="1" si="7"/>
        <v xml:space="preserve"> - </v>
      </c>
      <c r="D89" s="214">
        <f>IF(A89=" - ",0,-SUMIFS(Transactions!$J:$J,Transactions!$G:$G,A89,Transactions!$B:$B,"&gt;="&amp;date_begin,Transactions!$B:$B,"&lt;="&amp;date_end)+SUMIFS(Transactions!$I:$I,Transactions!$G:$G,A89,Transactions!$B:$B,"&gt;="&amp;date_begin,Transactions!$B:$B,"&lt;="&amp;date_end))</f>
        <v>0</v>
      </c>
      <c r="E89" s="215">
        <f t="shared" si="8"/>
        <v>0</v>
      </c>
      <c r="F89" s="12">
        <f t="shared" ca="1" si="9"/>
        <v>0</v>
      </c>
      <c r="G89" s="12"/>
    </row>
    <row r="90" spans="1:7" x14ac:dyDescent="0.2">
      <c r="A90" s="85" t="str">
        <v>Other_5</v>
      </c>
      <c r="B90" s="77">
        <f ca="1">IF(A90=" - ",0,SUM(OFFSET(INDIRECT("Budget!A"&amp;MATCH(Report!A90,Budget!$A:$A,0)),0,IF(ytd,1,$B$5)+1,1,IF(ytd,$B$5,1))))</f>
        <v>0</v>
      </c>
      <c r="C90" s="205" t="str">
        <f t="shared" ca="1" si="7"/>
        <v xml:space="preserve"> - </v>
      </c>
      <c r="D90" s="214">
        <f>IF(A90=" - ",0,-SUMIFS(Transactions!$J:$J,Transactions!$G:$G,A90,Transactions!$B:$B,"&gt;="&amp;date_begin,Transactions!$B:$B,"&lt;="&amp;date_end)+SUMIFS(Transactions!$I:$I,Transactions!$G:$G,A90,Transactions!$B:$B,"&gt;="&amp;date_begin,Transactions!$B:$B,"&lt;="&amp;date_end))</f>
        <v>0</v>
      </c>
      <c r="E90" s="215">
        <f t="shared" si="8"/>
        <v>0</v>
      </c>
      <c r="F90" s="12">
        <f t="shared" ca="1" si="9"/>
        <v>0</v>
      </c>
      <c r="G90" s="12"/>
    </row>
    <row r="91" spans="1:7" x14ac:dyDescent="0.2">
      <c r="A91" s="85" t="str">
        <v>Personal Supplies</v>
      </c>
      <c r="B91" s="77">
        <f ca="1">IF(A91=" - ",0,SUM(OFFSET(INDIRECT("Budget!A"&amp;MATCH(Report!A91,Budget!$A:$A,0)),0,IF(ytd,1,$B$5)+1,1,IF(ytd,$B$5,1))))</f>
        <v>0</v>
      </c>
      <c r="C91" s="205" t="str">
        <f t="shared" ca="1" si="7"/>
        <v xml:space="preserve"> - </v>
      </c>
      <c r="D91" s="214">
        <f>IF(A91=" - ",0,-SUMIFS(Transactions!$J:$J,Transactions!$G:$G,A91,Transactions!$B:$B,"&gt;="&amp;date_begin,Transactions!$B:$B,"&lt;="&amp;date_end)+SUMIFS(Transactions!$I:$I,Transactions!$G:$G,A91,Transactions!$B:$B,"&gt;="&amp;date_begin,Transactions!$B:$B,"&lt;="&amp;date_end))</f>
        <v>0</v>
      </c>
      <c r="E91" s="215">
        <f t="shared" si="8"/>
        <v>0</v>
      </c>
      <c r="F91" s="12">
        <f t="shared" ca="1" si="9"/>
        <v>0</v>
      </c>
      <c r="G91" s="12"/>
    </row>
    <row r="92" spans="1:7" x14ac:dyDescent="0.2">
      <c r="A92" s="85" t="str">
        <v>Retirement Fund</v>
      </c>
      <c r="B92" s="77">
        <f ca="1">IF(A92=" - ",0,SUM(OFFSET(INDIRECT("Budget!A"&amp;MATCH(Report!A92,Budget!$A:$A,0)),0,IF(ytd,1,$B$5)+1,1,IF(ytd,$B$5,1))))</f>
        <v>0</v>
      </c>
      <c r="C92" s="205" t="str">
        <f t="shared" ca="1" si="7"/>
        <v xml:space="preserve"> - </v>
      </c>
      <c r="D92" s="214">
        <f>IF(A92=" - ",0,-SUMIFS(Transactions!$J:$J,Transactions!$G:$G,A92,Transactions!$B:$B,"&gt;="&amp;date_begin,Transactions!$B:$B,"&lt;="&amp;date_end)+SUMIFS(Transactions!$I:$I,Transactions!$G:$G,A92,Transactions!$B:$B,"&gt;="&amp;date_begin,Transactions!$B:$B,"&lt;="&amp;date_end))</f>
        <v>0</v>
      </c>
      <c r="E92" s="215">
        <f t="shared" si="8"/>
        <v>0</v>
      </c>
      <c r="F92" s="12">
        <f t="shared" ca="1" si="9"/>
        <v>0</v>
      </c>
      <c r="G92" s="12"/>
    </row>
    <row r="93" spans="1:7" x14ac:dyDescent="0.2">
      <c r="A93" s="85" t="str">
        <v>Subscriptions/Dues</v>
      </c>
      <c r="B93" s="77">
        <f ca="1">IF(A93=" - ",0,SUM(OFFSET(INDIRECT("Budget!A"&amp;MATCH(Report!A93,Budget!$A:$A,0)),0,IF(ytd,1,$B$5)+1,1,IF(ytd,$B$5,1))))</f>
        <v>0</v>
      </c>
      <c r="C93" s="205" t="str">
        <f t="shared" ca="1" si="7"/>
        <v xml:space="preserve"> - </v>
      </c>
      <c r="D93" s="214">
        <f>IF(A93=" - ",0,-SUMIFS(Transactions!$J:$J,Transactions!$G:$G,A93,Transactions!$B:$B,"&gt;="&amp;date_begin,Transactions!$B:$B,"&lt;="&amp;date_end)+SUMIFS(Transactions!$I:$I,Transactions!$G:$G,A93,Transactions!$B:$B,"&gt;="&amp;date_begin,Transactions!$B:$B,"&lt;="&amp;date_end))</f>
        <v>0</v>
      </c>
      <c r="E93" s="215">
        <f t="shared" si="8"/>
        <v>0</v>
      </c>
      <c r="F93" s="12">
        <f t="shared" ca="1" si="9"/>
        <v>0</v>
      </c>
      <c r="G93" s="12"/>
    </row>
    <row r="94" spans="1:7" x14ac:dyDescent="0.2">
      <c r="A94" s="85" t="str">
        <v>Taxes</v>
      </c>
      <c r="B94" s="77">
        <f ca="1">IF(A94=" - ",0,SUM(OFFSET(INDIRECT("Budget!A"&amp;MATCH(Report!A94,Budget!$A:$A,0)),0,IF(ytd,1,$B$5)+1,1,IF(ytd,$B$5,1))))</f>
        <v>0</v>
      </c>
      <c r="C94" s="205" t="str">
        <f t="shared" ca="1" si="7"/>
        <v xml:space="preserve"> - </v>
      </c>
      <c r="D94" s="214">
        <f>IF(A94=" - ",0,-SUMIFS(Transactions!$J:$J,Transactions!$G:$G,A94,Transactions!$B:$B,"&gt;="&amp;date_begin,Transactions!$B:$B,"&lt;="&amp;date_end)+SUMIFS(Transactions!$I:$I,Transactions!$G:$G,A94,Transactions!$B:$B,"&gt;="&amp;date_begin,Transactions!$B:$B,"&lt;="&amp;date_end))</f>
        <v>0</v>
      </c>
      <c r="E94" s="215">
        <f t="shared" si="8"/>
        <v>0</v>
      </c>
      <c r="F94" s="12">
        <f t="shared" ca="1" si="9"/>
        <v>0</v>
      </c>
      <c r="G94" s="12"/>
    </row>
    <row r="95" spans="1:7" x14ac:dyDescent="0.2">
      <c r="A95" s="85" t="str">
        <v>Util. Electricity</v>
      </c>
      <c r="B95" s="77">
        <f ca="1">IF(A95=" - ",0,SUM(OFFSET(INDIRECT("Budget!A"&amp;MATCH(Report!A95,Budget!$A:$A,0)),0,IF(ytd,1,$B$5)+1,1,IF(ytd,$B$5,1))))</f>
        <v>0</v>
      </c>
      <c r="C95" s="205" t="str">
        <f t="shared" ca="1" si="7"/>
        <v xml:space="preserve"> - </v>
      </c>
      <c r="D95" s="214">
        <f>IF(A95=" - ",0,-SUMIFS(Transactions!$J:$J,Transactions!$G:$G,A95,Transactions!$B:$B,"&gt;="&amp;date_begin,Transactions!$B:$B,"&lt;="&amp;date_end)+SUMIFS(Transactions!$I:$I,Transactions!$G:$G,A95,Transactions!$B:$B,"&gt;="&amp;date_begin,Transactions!$B:$B,"&lt;="&amp;date_end))</f>
        <v>0</v>
      </c>
      <c r="E95" s="215">
        <f t="shared" si="8"/>
        <v>0</v>
      </c>
      <c r="F95" s="12">
        <f t="shared" ca="1" si="9"/>
        <v>0</v>
      </c>
      <c r="G95" s="12"/>
    </row>
    <row r="96" spans="1:7" x14ac:dyDescent="0.2">
      <c r="A96" s="85" t="str">
        <v>Util. Gas</v>
      </c>
      <c r="B96" s="77">
        <f ca="1">IF(A96=" - ",0,SUM(OFFSET(INDIRECT("Budget!A"&amp;MATCH(Report!A96,Budget!$A:$A,0)),0,IF(ytd,1,$B$5)+1,1,IF(ytd,$B$5,1))))</f>
        <v>0</v>
      </c>
      <c r="C96" s="205" t="str">
        <f t="shared" ca="1" si="7"/>
        <v xml:space="preserve"> - </v>
      </c>
      <c r="D96" s="214">
        <f>IF(A96=" - ",0,-SUMIFS(Transactions!$J:$J,Transactions!$G:$G,A96,Transactions!$B:$B,"&gt;="&amp;date_begin,Transactions!$B:$B,"&lt;="&amp;date_end)+SUMIFS(Transactions!$I:$I,Transactions!$G:$G,A96,Transactions!$B:$B,"&gt;="&amp;date_begin,Transactions!$B:$B,"&lt;="&amp;date_end))</f>
        <v>100</v>
      </c>
      <c r="E96" s="215">
        <f t="shared" si="8"/>
        <v>0.19898913519321845</v>
      </c>
      <c r="F96" s="12">
        <f t="shared" ca="1" si="9"/>
        <v>-100</v>
      </c>
      <c r="G96" s="12"/>
    </row>
    <row r="97" spans="1:7" x14ac:dyDescent="0.2">
      <c r="A97" s="85" t="str">
        <v>Util. Phone(s)</v>
      </c>
      <c r="B97" s="77">
        <f ca="1">IF(A97=" - ",0,SUM(OFFSET(INDIRECT("Budget!A"&amp;MATCH(Report!A97,Budget!$A:$A,0)),0,IF(ytd,1,$B$5)+1,1,IF(ytd,$B$5,1))))</f>
        <v>0</v>
      </c>
      <c r="C97" s="205" t="str">
        <f t="shared" ca="1" si="7"/>
        <v xml:space="preserve"> - </v>
      </c>
      <c r="D97" s="214">
        <f>IF(A97=" - ",0,-SUMIFS(Transactions!$J:$J,Transactions!$G:$G,A97,Transactions!$B:$B,"&gt;="&amp;date_begin,Transactions!$B:$B,"&lt;="&amp;date_end)+SUMIFS(Transactions!$I:$I,Transactions!$G:$G,A97,Transactions!$B:$B,"&gt;="&amp;date_begin,Transactions!$B:$B,"&lt;="&amp;date_end))</f>
        <v>0</v>
      </c>
      <c r="E97" s="215">
        <f t="shared" si="8"/>
        <v>0</v>
      </c>
      <c r="F97" s="12">
        <f t="shared" ca="1" si="9"/>
        <v>0</v>
      </c>
      <c r="G97" s="12"/>
    </row>
    <row r="98" spans="1:7" x14ac:dyDescent="0.2">
      <c r="A98" s="85" t="str">
        <v>Util. TV / Internet</v>
      </c>
      <c r="B98" s="77">
        <f ca="1">IF(A98=" - ",0,SUM(OFFSET(INDIRECT("Budget!A"&amp;MATCH(Report!A98,Budget!$A:$A,0)),0,IF(ytd,1,$B$5)+1,1,IF(ytd,$B$5,1))))</f>
        <v>0</v>
      </c>
      <c r="C98" s="205" t="str">
        <f t="shared" ca="1" si="7"/>
        <v xml:space="preserve"> - </v>
      </c>
      <c r="D98" s="214">
        <f>IF(A98=" - ",0,-SUMIFS(Transactions!$J:$J,Transactions!$G:$G,A98,Transactions!$B:$B,"&gt;="&amp;date_begin,Transactions!$B:$B,"&lt;="&amp;date_end)+SUMIFS(Transactions!$I:$I,Transactions!$G:$G,A98,Transactions!$B:$B,"&gt;="&amp;date_begin,Transactions!$B:$B,"&lt;="&amp;date_end))</f>
        <v>0</v>
      </c>
      <c r="E98" s="215">
        <f t="shared" si="8"/>
        <v>0</v>
      </c>
      <c r="F98" s="12">
        <f t="shared" ca="1" si="9"/>
        <v>0</v>
      </c>
      <c r="G98" s="12"/>
    </row>
    <row r="99" spans="1:7" x14ac:dyDescent="0.2">
      <c r="A99" s="85" t="str">
        <v>Util. Water</v>
      </c>
      <c r="B99" s="77">
        <f ca="1">IF(A99=" - ",0,SUM(OFFSET(INDIRECT("Budget!A"&amp;MATCH(Report!A99,Budget!$A:$A,0)),0,IF(ytd,1,$B$5)+1,1,IF(ytd,$B$5,1))))</f>
        <v>0</v>
      </c>
      <c r="C99" s="205" t="str">
        <f t="shared" ca="1" si="7"/>
        <v xml:space="preserve"> - </v>
      </c>
      <c r="D99" s="214">
        <f>IF(A99=" - ",0,-SUMIFS(Transactions!$J:$J,Transactions!$G:$G,A99,Transactions!$B:$B,"&gt;="&amp;date_begin,Transactions!$B:$B,"&lt;="&amp;date_end)+SUMIFS(Transactions!$I:$I,Transactions!$G:$G,A99,Transactions!$B:$B,"&gt;="&amp;date_begin,Transactions!$B:$B,"&lt;="&amp;date_end))</f>
        <v>0</v>
      </c>
      <c r="E99" s="215">
        <f t="shared" si="8"/>
        <v>0</v>
      </c>
      <c r="F99" s="12">
        <f t="shared" ca="1" si="9"/>
        <v>0</v>
      </c>
      <c r="G99" s="12"/>
    </row>
    <row r="100" spans="1:7" x14ac:dyDescent="0.2">
      <c r="A100" s="85" t="str">
        <v xml:space="preserve"> - </v>
      </c>
      <c r="B100" s="77">
        <f ca="1">IF(A100=" - ",0,SUM(OFFSET(INDIRECT("Budget!A"&amp;MATCH(Report!A100,Budget!$A:$A,0)),0,IF(ytd,1,$B$5)+1,1,IF(ytd,$B$5,1))))</f>
        <v>0</v>
      </c>
      <c r="C100" s="205" t="str">
        <f t="shared" ca="1" si="7"/>
        <v xml:space="preserve"> - </v>
      </c>
      <c r="D100" s="214">
        <f>IF(A100=" - ",0,-SUMIFS(Transactions!$J:$J,Transactions!$G:$G,A100,Transactions!$B:$B,"&gt;="&amp;date_begin,Transactions!$B:$B,"&lt;="&amp;date_end)+SUMIFS(Transactions!$I:$I,Transactions!$G:$G,A100,Transactions!$B:$B,"&gt;="&amp;date_begin,Transactions!$B:$B,"&lt;="&amp;date_end))</f>
        <v>0</v>
      </c>
      <c r="E100" s="215">
        <f t="shared" si="8"/>
        <v>0</v>
      </c>
      <c r="F100" s="12">
        <f t="shared" ca="1" si="9"/>
        <v>0</v>
      </c>
      <c r="G100" s="12"/>
    </row>
    <row r="101" spans="1:7" x14ac:dyDescent="0.2">
      <c r="A101" s="85" t="str">
        <v xml:space="preserve"> - </v>
      </c>
      <c r="B101" s="77">
        <f ca="1">IF(A101=" - ",0,SUM(OFFSET(INDIRECT("Budget!A"&amp;MATCH(Report!A101,Budget!$A:$A,0)),0,IF(ytd,1,$B$5)+1,1,IF(ytd,$B$5,1))))</f>
        <v>0</v>
      </c>
      <c r="C101" s="205" t="str">
        <f t="shared" ca="1" si="7"/>
        <v xml:space="preserve"> - </v>
      </c>
      <c r="D101" s="214">
        <f>IF(A101=" - ",0,-SUMIFS(Transactions!$J:$J,Transactions!$G:$G,A101,Transactions!$B:$B,"&gt;="&amp;date_begin,Transactions!$B:$B,"&lt;="&amp;date_end)+SUMIFS(Transactions!$I:$I,Transactions!$G:$G,A101,Transactions!$B:$B,"&gt;="&amp;date_begin,Transactions!$B:$B,"&lt;="&amp;date_end))</f>
        <v>0</v>
      </c>
      <c r="E101" s="215">
        <f t="shared" si="8"/>
        <v>0</v>
      </c>
      <c r="F101" s="12">
        <f t="shared" ca="1" si="9"/>
        <v>0</v>
      </c>
      <c r="G101" s="12"/>
    </row>
    <row r="102" spans="1:7" x14ac:dyDescent="0.2">
      <c r="A102" s="85" t="str">
        <v xml:space="preserve"> - </v>
      </c>
      <c r="B102" s="77">
        <f ca="1">IF(A102=" - ",0,SUM(OFFSET(INDIRECT("Budget!A"&amp;MATCH(Report!A102,Budget!$A:$A,0)),0,IF(ytd,1,$B$5)+1,1,IF(ytd,$B$5,1))))</f>
        <v>0</v>
      </c>
      <c r="C102" s="205" t="str">
        <f t="shared" ca="1" si="7"/>
        <v xml:space="preserve"> - </v>
      </c>
      <c r="D102" s="214">
        <f>IF(A102=" - ",0,-SUMIFS(Transactions!$J:$J,Transactions!$G:$G,A102,Transactions!$B:$B,"&gt;="&amp;date_begin,Transactions!$B:$B,"&lt;="&amp;date_end)+SUMIFS(Transactions!$I:$I,Transactions!$G:$G,A102,Transactions!$B:$B,"&gt;="&amp;date_begin,Transactions!$B:$B,"&lt;="&amp;date_end))</f>
        <v>0</v>
      </c>
      <c r="E102" s="215">
        <f t="shared" si="8"/>
        <v>0</v>
      </c>
      <c r="F102" s="12">
        <f t="shared" ca="1" si="9"/>
        <v>0</v>
      </c>
      <c r="G102" s="12"/>
    </row>
    <row r="103" spans="1:7" x14ac:dyDescent="0.2">
      <c r="A103" s="85" t="str">
        <v xml:space="preserve"> - </v>
      </c>
      <c r="B103" s="77">
        <f ca="1">IF(A103=" - ",0,SUM(OFFSET(INDIRECT("Budget!A"&amp;MATCH(Report!A103,Budget!$A:$A,0)),0,IF(ytd,1,$B$5)+1,1,IF(ytd,$B$5,1))))</f>
        <v>0</v>
      </c>
      <c r="C103" s="205" t="str">
        <f t="shared" ca="1" si="7"/>
        <v xml:space="preserve"> - </v>
      </c>
      <c r="D103" s="214">
        <f>IF(A103=" - ",0,-SUMIFS(Transactions!$J:$J,Transactions!$G:$G,A103,Transactions!$B:$B,"&gt;="&amp;date_begin,Transactions!$B:$B,"&lt;="&amp;date_end)+SUMIFS(Transactions!$I:$I,Transactions!$G:$G,A103,Transactions!$B:$B,"&gt;="&amp;date_begin,Transactions!$B:$B,"&lt;="&amp;date_end))</f>
        <v>0</v>
      </c>
      <c r="E103" s="215">
        <f t="shared" si="8"/>
        <v>0</v>
      </c>
      <c r="F103" s="12">
        <f t="shared" ca="1" si="9"/>
        <v>0</v>
      </c>
      <c r="G103" s="12"/>
    </row>
    <row r="104" spans="1:7" x14ac:dyDescent="0.2">
      <c r="A104" s="85" t="str">
        <v xml:space="preserve"> - </v>
      </c>
      <c r="B104" s="77">
        <f ca="1">IF(A104=" - ",0,SUM(OFFSET(INDIRECT("Budget!A"&amp;MATCH(Report!A104,Budget!$A:$A,0)),0,IF(ytd,1,$B$5)+1,1,IF(ytd,$B$5,1))))</f>
        <v>0</v>
      </c>
      <c r="C104" s="205" t="str">
        <f t="shared" ca="1" si="7"/>
        <v xml:space="preserve"> - </v>
      </c>
      <c r="D104" s="214">
        <f>IF(A104=" - ",0,-SUMIFS(Transactions!$J:$J,Transactions!$G:$G,A104,Transactions!$B:$B,"&gt;="&amp;date_begin,Transactions!$B:$B,"&lt;="&amp;date_end)+SUMIFS(Transactions!$I:$I,Transactions!$G:$G,A104,Transactions!$B:$B,"&gt;="&amp;date_begin,Transactions!$B:$B,"&lt;="&amp;date_end))</f>
        <v>0</v>
      </c>
      <c r="E104" s="215">
        <f t="shared" si="8"/>
        <v>0</v>
      </c>
      <c r="F104" s="12">
        <f t="shared" ca="1" si="9"/>
        <v>0</v>
      </c>
      <c r="G104" s="12"/>
    </row>
    <row r="105" spans="1:7" x14ac:dyDescent="0.2">
      <c r="A105" s="85" t="str">
        <v xml:space="preserve"> - </v>
      </c>
      <c r="B105" s="77">
        <f ca="1">IF(A105=" - ",0,SUM(OFFSET(INDIRECT("Budget!A"&amp;MATCH(Report!A105,Budget!$A:$A,0)),0,IF(ytd,1,$B$5)+1,1,IF(ytd,$B$5,1))))</f>
        <v>0</v>
      </c>
      <c r="C105" s="205" t="str">
        <f t="shared" ca="1" si="7"/>
        <v xml:space="preserve"> - </v>
      </c>
      <c r="D105" s="214">
        <f>IF(A105=" - ",0,-SUMIFS(Transactions!$J:$J,Transactions!$G:$G,A105,Transactions!$B:$B,"&gt;="&amp;date_begin,Transactions!$B:$B,"&lt;="&amp;date_end)+SUMIFS(Transactions!$I:$I,Transactions!$G:$G,A105,Transactions!$B:$B,"&gt;="&amp;date_begin,Transactions!$B:$B,"&lt;="&amp;date_end))</f>
        <v>0</v>
      </c>
      <c r="E105" s="215">
        <f t="shared" si="8"/>
        <v>0</v>
      </c>
      <c r="F105" s="12">
        <f t="shared" ca="1" si="9"/>
        <v>0</v>
      </c>
      <c r="G105" s="12"/>
    </row>
    <row r="106" spans="1:7" x14ac:dyDescent="0.2">
      <c r="A106" s="85" t="str">
        <v xml:space="preserve"> - </v>
      </c>
      <c r="B106" s="77">
        <f ca="1">IF(A106=" - ",0,SUM(OFFSET(INDIRECT("Budget!A"&amp;MATCH(Report!A106,Budget!$A:$A,0)),0,IF(ytd,1,$B$5)+1,1,IF(ytd,$B$5,1))))</f>
        <v>0</v>
      </c>
      <c r="C106" s="205" t="str">
        <f t="shared" ca="1" si="7"/>
        <v xml:space="preserve"> - </v>
      </c>
      <c r="D106" s="214">
        <f>IF(A106=" - ",0,-SUMIFS(Transactions!$J:$J,Transactions!$G:$G,A106,Transactions!$B:$B,"&gt;="&amp;date_begin,Transactions!$B:$B,"&lt;="&amp;date_end)+SUMIFS(Transactions!$I:$I,Transactions!$G:$G,A106,Transactions!$B:$B,"&gt;="&amp;date_begin,Transactions!$B:$B,"&lt;="&amp;date_end))</f>
        <v>0</v>
      </c>
      <c r="E106" s="215">
        <f t="shared" si="8"/>
        <v>0</v>
      </c>
      <c r="F106" s="12">
        <f t="shared" ca="1" si="9"/>
        <v>0</v>
      </c>
      <c r="G106" s="12"/>
    </row>
    <row r="107" spans="1:7" hidden="1" x14ac:dyDescent="0.2">
      <c r="A107" s="85" t="str">
        <v xml:space="preserve"> - </v>
      </c>
      <c r="B107" s="77">
        <f ca="1">IF(A107=" - ",0,SUM(OFFSET(INDIRECT("Budget!A"&amp;MATCH(Report!A107,Budget!$A:$A,0)),0,IF(ytd,1,$B$5)+1,1,IF(ytd,$B$5,1))))</f>
        <v>0</v>
      </c>
      <c r="C107" s="205" t="str">
        <f t="shared" ca="1" si="7"/>
        <v xml:space="preserve"> - </v>
      </c>
      <c r="D107" s="214">
        <f>IF(A107=" - ",0,-SUMIFS(Transactions!$J:$J,Transactions!$G:$G,A107,Transactions!$B:$B,"&gt;="&amp;date_begin,Transactions!$B:$B,"&lt;="&amp;date_end)+SUMIFS(Transactions!$I:$I,Transactions!$G:$G,A107,Transactions!$B:$B,"&gt;="&amp;date_begin,Transactions!$B:$B,"&lt;="&amp;date_end))</f>
        <v>0</v>
      </c>
      <c r="E107" s="215">
        <f t="shared" si="8"/>
        <v>0</v>
      </c>
      <c r="F107" s="12">
        <f t="shared" ca="1" si="9"/>
        <v>0</v>
      </c>
      <c r="G107" s="12"/>
    </row>
    <row r="108" spans="1:7" hidden="1" x14ac:dyDescent="0.2">
      <c r="A108" s="85" t="str">
        <v xml:space="preserve"> - </v>
      </c>
      <c r="B108" s="77">
        <f ca="1">IF(A108=" - ",0,SUM(OFFSET(INDIRECT("Budget!A"&amp;MATCH(Report!A108,Budget!$A:$A,0)),0,IF(ytd,1,$B$5)+1,1,IF(ytd,$B$5,1))))</f>
        <v>0</v>
      </c>
      <c r="C108" s="205" t="str">
        <f t="shared" ca="1" si="7"/>
        <v xml:space="preserve"> - </v>
      </c>
      <c r="D108" s="214">
        <f>IF(A108=" - ",0,-SUMIFS(Transactions!$J:$J,Transactions!$G:$G,A108,Transactions!$B:$B,"&gt;="&amp;date_begin,Transactions!$B:$B,"&lt;="&amp;date_end)+SUMIFS(Transactions!$I:$I,Transactions!$G:$G,A108,Transactions!$B:$B,"&gt;="&amp;date_begin,Transactions!$B:$B,"&lt;="&amp;date_end))</f>
        <v>0</v>
      </c>
      <c r="E108" s="215">
        <f t="shared" si="8"/>
        <v>0</v>
      </c>
      <c r="F108" s="12">
        <f t="shared" ca="1" si="9"/>
        <v>0</v>
      </c>
      <c r="G108" s="12"/>
    </row>
    <row r="109" spans="1:7" hidden="1" x14ac:dyDescent="0.2">
      <c r="A109" s="85" t="str">
        <v xml:space="preserve"> - </v>
      </c>
      <c r="B109" s="77">
        <f ca="1">IF(A109=" - ",0,SUM(OFFSET(INDIRECT("Budget!A"&amp;MATCH(Report!A109,Budget!$A:$A,0)),0,IF(ytd,1,$B$5)+1,1,IF(ytd,$B$5,1))))</f>
        <v>0</v>
      </c>
      <c r="C109" s="205" t="str">
        <f t="shared" ca="1" si="7"/>
        <v xml:space="preserve"> - </v>
      </c>
      <c r="D109" s="214">
        <f>IF(A109=" - ",0,-SUMIFS(Transactions!$J:$J,Transactions!$G:$G,A109,Transactions!$B:$B,"&gt;="&amp;date_begin,Transactions!$B:$B,"&lt;="&amp;date_end)+SUMIFS(Transactions!$I:$I,Transactions!$G:$G,A109,Transactions!$B:$B,"&gt;="&amp;date_begin,Transactions!$B:$B,"&lt;="&amp;date_end))</f>
        <v>0</v>
      </c>
      <c r="E109" s="215">
        <f t="shared" si="8"/>
        <v>0</v>
      </c>
      <c r="F109" s="12">
        <f t="shared" ca="1" si="9"/>
        <v>0</v>
      </c>
      <c r="G109" s="12"/>
    </row>
    <row r="110" spans="1:7" hidden="1" x14ac:dyDescent="0.2">
      <c r="A110" s="85" t="str">
        <v xml:space="preserve"> - </v>
      </c>
      <c r="B110" s="77">
        <f ca="1">IF(A110=" - ",0,SUM(OFFSET(INDIRECT("Budget!A"&amp;MATCH(Report!A110,Budget!$A:$A,0)),0,IF(ytd,1,$B$5)+1,1,IF(ytd,$B$5,1))))</f>
        <v>0</v>
      </c>
      <c r="C110" s="205" t="str">
        <f t="shared" ca="1" si="7"/>
        <v xml:space="preserve"> - </v>
      </c>
      <c r="D110" s="214">
        <f>IF(A110=" - ",0,-SUMIFS(Transactions!$J:$J,Transactions!$G:$G,A110,Transactions!$B:$B,"&gt;="&amp;date_begin,Transactions!$B:$B,"&lt;="&amp;date_end)+SUMIFS(Transactions!$I:$I,Transactions!$G:$G,A110,Transactions!$B:$B,"&gt;="&amp;date_begin,Transactions!$B:$B,"&lt;="&amp;date_end))</f>
        <v>0</v>
      </c>
      <c r="E110" s="215">
        <f t="shared" si="8"/>
        <v>0</v>
      </c>
      <c r="F110" s="12">
        <f t="shared" ca="1" si="9"/>
        <v>0</v>
      </c>
      <c r="G110" s="12"/>
    </row>
    <row r="111" spans="1:7" hidden="1" x14ac:dyDescent="0.2">
      <c r="A111" s="85" t="str">
        <v xml:space="preserve"> - </v>
      </c>
      <c r="B111" s="77">
        <f ca="1">IF(A111=" - ",0,SUM(OFFSET(INDIRECT("Budget!A"&amp;MATCH(Report!A111,Budget!$A:$A,0)),0,IF(ytd,1,$B$5)+1,1,IF(ytd,$B$5,1))))</f>
        <v>0</v>
      </c>
      <c r="C111" s="205" t="str">
        <f t="shared" ca="1" si="7"/>
        <v xml:space="preserve"> - </v>
      </c>
      <c r="D111" s="214">
        <f>IF(A111=" - ",0,-SUMIFS(Transactions!$J:$J,Transactions!$G:$G,A111,Transactions!$B:$B,"&gt;="&amp;date_begin,Transactions!$B:$B,"&lt;="&amp;date_end)+SUMIFS(Transactions!$I:$I,Transactions!$G:$G,A111,Transactions!$B:$B,"&gt;="&amp;date_begin,Transactions!$B:$B,"&lt;="&amp;date_end))</f>
        <v>0</v>
      </c>
      <c r="E111" s="215">
        <f t="shared" si="8"/>
        <v>0</v>
      </c>
      <c r="F111" s="12">
        <f t="shared" ca="1" si="9"/>
        <v>0</v>
      </c>
      <c r="G111" s="12"/>
    </row>
    <row r="112" spans="1:7" hidden="1" x14ac:dyDescent="0.2">
      <c r="A112" s="85" t="str">
        <v xml:space="preserve"> - </v>
      </c>
      <c r="B112" s="77">
        <f ca="1">IF(A112=" - ",0,SUM(OFFSET(INDIRECT("Budget!A"&amp;MATCH(Report!A112,Budget!$A:$A,0)),0,IF(ytd,1,$B$5)+1,1,IF(ytd,$B$5,1))))</f>
        <v>0</v>
      </c>
      <c r="C112" s="205" t="str">
        <f t="shared" ca="1" si="7"/>
        <v xml:space="preserve"> - </v>
      </c>
      <c r="D112" s="214">
        <f>IF(A112=" - ",0,-SUMIFS(Transactions!$J:$J,Transactions!$G:$G,A112,Transactions!$B:$B,"&gt;="&amp;date_begin,Transactions!$B:$B,"&lt;="&amp;date_end)+SUMIFS(Transactions!$I:$I,Transactions!$G:$G,A112,Transactions!$B:$B,"&gt;="&amp;date_begin,Transactions!$B:$B,"&lt;="&amp;date_end))</f>
        <v>0</v>
      </c>
      <c r="E112" s="215">
        <f t="shared" si="8"/>
        <v>0</v>
      </c>
      <c r="F112" s="12">
        <f t="shared" ca="1" si="9"/>
        <v>0</v>
      </c>
      <c r="G112" s="12"/>
    </row>
    <row r="113" spans="1:7" hidden="1" x14ac:dyDescent="0.2">
      <c r="A113" s="85" t="str">
        <v xml:space="preserve"> - </v>
      </c>
      <c r="B113" s="77">
        <f ca="1">IF(A113=" - ",0,SUM(OFFSET(INDIRECT("Budget!A"&amp;MATCH(Report!A113,Budget!$A:$A,0)),0,IF(ytd,1,$B$5)+1,1,IF(ytd,$B$5,1))))</f>
        <v>0</v>
      </c>
      <c r="C113" s="205" t="str">
        <f t="shared" ca="1" si="7"/>
        <v xml:space="preserve"> - </v>
      </c>
      <c r="D113" s="214">
        <f>IF(A113=" - ",0,-SUMIFS(Transactions!$J:$J,Transactions!$G:$G,A113,Transactions!$B:$B,"&gt;="&amp;date_begin,Transactions!$B:$B,"&lt;="&amp;date_end)+SUMIFS(Transactions!$I:$I,Transactions!$G:$G,A113,Transactions!$B:$B,"&gt;="&amp;date_begin,Transactions!$B:$B,"&lt;="&amp;date_end))</f>
        <v>0</v>
      </c>
      <c r="E113" s="215">
        <f t="shared" si="8"/>
        <v>0</v>
      </c>
      <c r="F113" s="12">
        <f t="shared" ca="1" si="9"/>
        <v>0</v>
      </c>
      <c r="G113" s="12"/>
    </row>
    <row r="114" spans="1:7" hidden="1" x14ac:dyDescent="0.2">
      <c r="A114" s="85" t="str">
        <v xml:space="preserve"> - </v>
      </c>
      <c r="B114" s="77">
        <f ca="1">IF(A114=" - ",0,SUM(OFFSET(INDIRECT("Budget!A"&amp;MATCH(Report!A114,Budget!$A:$A,0)),0,IF(ytd,1,$B$5)+1,1,IF(ytd,$B$5,1))))</f>
        <v>0</v>
      </c>
      <c r="C114" s="205" t="str">
        <f t="shared" ca="1" si="7"/>
        <v xml:space="preserve"> - </v>
      </c>
      <c r="D114" s="214">
        <f>IF(A114=" - ",0,-SUMIFS(Transactions!$J:$J,Transactions!$G:$G,A114,Transactions!$B:$B,"&gt;="&amp;date_begin,Transactions!$B:$B,"&lt;="&amp;date_end)+SUMIFS(Transactions!$I:$I,Transactions!$G:$G,A114,Transactions!$B:$B,"&gt;="&amp;date_begin,Transactions!$B:$B,"&lt;="&amp;date_end))</f>
        <v>0</v>
      </c>
      <c r="E114" s="215">
        <f t="shared" si="8"/>
        <v>0</v>
      </c>
      <c r="F114" s="12">
        <f t="shared" ca="1" si="9"/>
        <v>0</v>
      </c>
      <c r="G114" s="12"/>
    </row>
    <row r="115" spans="1:7" hidden="1" x14ac:dyDescent="0.2">
      <c r="A115" s="85" t="str">
        <v xml:space="preserve"> - </v>
      </c>
      <c r="B115" s="77">
        <f ca="1">IF(A115=" - ",0,SUM(OFFSET(INDIRECT("Budget!A"&amp;MATCH(Report!A115,Budget!$A:$A,0)),0,IF(ytd,1,$B$5)+1,1,IF(ytd,$B$5,1))))</f>
        <v>0</v>
      </c>
      <c r="C115" s="205" t="str">
        <f t="shared" ca="1" si="7"/>
        <v xml:space="preserve"> - </v>
      </c>
      <c r="D115" s="214">
        <f>IF(A115=" - ",0,-SUMIFS(Transactions!$J:$J,Transactions!$G:$G,A115,Transactions!$B:$B,"&gt;="&amp;date_begin,Transactions!$B:$B,"&lt;="&amp;date_end)+SUMIFS(Transactions!$I:$I,Transactions!$G:$G,A115,Transactions!$B:$B,"&gt;="&amp;date_begin,Transactions!$B:$B,"&lt;="&amp;date_end))</f>
        <v>0</v>
      </c>
      <c r="E115" s="215">
        <f t="shared" si="8"/>
        <v>0</v>
      </c>
      <c r="F115" s="12">
        <f t="shared" ca="1" si="9"/>
        <v>0</v>
      </c>
      <c r="G115" s="12"/>
    </row>
    <row r="116" spans="1:7" hidden="1" x14ac:dyDescent="0.2">
      <c r="A116" s="85" t="str">
        <v xml:space="preserve"> - </v>
      </c>
      <c r="B116" s="77">
        <f ca="1">IF(A116=" - ",0,SUM(OFFSET(INDIRECT("Budget!A"&amp;MATCH(Report!A116,Budget!$A:$A,0)),0,IF(ytd,1,$B$5)+1,1,IF(ytd,$B$5,1))))</f>
        <v>0</v>
      </c>
      <c r="C116" s="205" t="str">
        <f t="shared" ca="1" si="7"/>
        <v xml:space="preserve"> - </v>
      </c>
      <c r="D116" s="214">
        <f>IF(A116=" - ",0,-SUMIFS(Transactions!$J:$J,Transactions!$G:$G,A116,Transactions!$B:$B,"&gt;="&amp;date_begin,Transactions!$B:$B,"&lt;="&amp;date_end)+SUMIFS(Transactions!$I:$I,Transactions!$G:$G,A116,Transactions!$B:$B,"&gt;="&amp;date_begin,Transactions!$B:$B,"&lt;="&amp;date_end))</f>
        <v>0</v>
      </c>
      <c r="E116" s="215">
        <f t="shared" si="8"/>
        <v>0</v>
      </c>
      <c r="F116" s="12">
        <f t="shared" ca="1" si="9"/>
        <v>0</v>
      </c>
      <c r="G116" s="12"/>
    </row>
    <row r="117" spans="1:7" hidden="1" x14ac:dyDescent="0.2">
      <c r="A117" s="85" t="str">
        <v xml:space="preserve"> - </v>
      </c>
      <c r="B117" s="77">
        <f ca="1">IF(A117=" - ",0,SUM(OFFSET(INDIRECT("Budget!A"&amp;MATCH(Report!A117,Budget!$A:$A,0)),0,IF(ytd,1,$B$5)+1,1,IF(ytd,$B$5,1))))</f>
        <v>0</v>
      </c>
      <c r="C117" s="205" t="str">
        <f t="shared" ca="1" si="7"/>
        <v xml:space="preserve"> - </v>
      </c>
      <c r="D117" s="214">
        <f>IF(A117=" - ",0,-SUMIFS(Transactions!$J:$J,Transactions!$G:$G,A117,Transactions!$B:$B,"&gt;="&amp;date_begin,Transactions!$B:$B,"&lt;="&amp;date_end)+SUMIFS(Transactions!$I:$I,Transactions!$G:$G,A117,Transactions!$B:$B,"&gt;="&amp;date_begin,Transactions!$B:$B,"&lt;="&amp;date_end))</f>
        <v>0</v>
      </c>
      <c r="E117" s="215">
        <f t="shared" si="8"/>
        <v>0</v>
      </c>
      <c r="F117" s="12">
        <f t="shared" ca="1" si="9"/>
        <v>0</v>
      </c>
      <c r="G117" s="12"/>
    </row>
    <row r="118" spans="1:7" hidden="1" x14ac:dyDescent="0.2">
      <c r="A118" s="85" t="str">
        <v xml:space="preserve"> - </v>
      </c>
      <c r="B118" s="77">
        <f ca="1">IF(A118=" - ",0,SUM(OFFSET(INDIRECT("Budget!A"&amp;MATCH(Report!A118,Budget!$A:$A,0)),0,IF(ytd,1,$B$5)+1,1,IF(ytd,$B$5,1))))</f>
        <v>0</v>
      </c>
      <c r="C118" s="205" t="str">
        <f t="shared" ca="1" si="7"/>
        <v xml:space="preserve"> - </v>
      </c>
      <c r="D118" s="214">
        <f>IF(A118=" - ",0,-SUMIFS(Transactions!$J:$J,Transactions!$G:$G,A118,Transactions!$B:$B,"&gt;="&amp;date_begin,Transactions!$B:$B,"&lt;="&amp;date_end)+SUMIFS(Transactions!$I:$I,Transactions!$G:$G,A118,Transactions!$B:$B,"&gt;="&amp;date_begin,Transactions!$B:$B,"&lt;="&amp;date_end))</f>
        <v>0</v>
      </c>
      <c r="E118" s="215">
        <f t="shared" si="8"/>
        <v>0</v>
      </c>
      <c r="F118" s="12">
        <f t="shared" ca="1" si="9"/>
        <v>0</v>
      </c>
      <c r="G118" s="12"/>
    </row>
    <row r="119" spans="1:7" hidden="1" x14ac:dyDescent="0.2">
      <c r="A119" s="85" t="str">
        <v xml:space="preserve"> - </v>
      </c>
      <c r="B119" s="77">
        <f ca="1">IF(A119=" - ",0,SUM(OFFSET(INDIRECT("Budget!A"&amp;MATCH(Report!A119,Budget!$A:$A,0)),0,IF(ytd,1,$B$5)+1,1,IF(ytd,$B$5,1))))</f>
        <v>0</v>
      </c>
      <c r="C119" s="205" t="str">
        <f t="shared" ca="1" si="7"/>
        <v xml:space="preserve"> - </v>
      </c>
      <c r="D119" s="214">
        <f>IF(A119=" - ",0,-SUMIFS(Transactions!$J:$J,Transactions!$G:$G,A119,Transactions!$B:$B,"&gt;="&amp;date_begin,Transactions!$B:$B,"&lt;="&amp;date_end)+SUMIFS(Transactions!$I:$I,Transactions!$G:$G,A119,Transactions!$B:$B,"&gt;="&amp;date_begin,Transactions!$B:$B,"&lt;="&amp;date_end))</f>
        <v>0</v>
      </c>
      <c r="E119" s="215">
        <f t="shared" si="8"/>
        <v>0</v>
      </c>
      <c r="F119" s="12">
        <f t="shared" ca="1" si="9"/>
        <v>0</v>
      </c>
      <c r="G119" s="12"/>
    </row>
    <row r="120" spans="1:7" hidden="1" x14ac:dyDescent="0.2">
      <c r="A120" s="85" t="str">
        <v xml:space="preserve"> - </v>
      </c>
      <c r="B120" s="77">
        <f ca="1">IF(A120=" - ",0,SUM(OFFSET(INDIRECT("Budget!A"&amp;MATCH(Report!A120,Budget!$A:$A,0)),0,IF(ytd,1,$B$5)+1,1,IF(ytd,$B$5,1))))</f>
        <v>0</v>
      </c>
      <c r="C120" s="205" t="str">
        <f t="shared" ca="1" si="7"/>
        <v xml:space="preserve"> - </v>
      </c>
      <c r="D120" s="214">
        <f>IF(A120=" - ",0,-SUMIFS(Transactions!$J:$J,Transactions!$G:$G,A120,Transactions!$B:$B,"&gt;="&amp;date_begin,Transactions!$B:$B,"&lt;="&amp;date_end)+SUMIFS(Transactions!$I:$I,Transactions!$G:$G,A120,Transactions!$B:$B,"&gt;="&amp;date_begin,Transactions!$B:$B,"&lt;="&amp;date_end))</f>
        <v>0</v>
      </c>
      <c r="E120" s="215">
        <f t="shared" si="8"/>
        <v>0</v>
      </c>
      <c r="F120" s="12">
        <f t="shared" ca="1" si="9"/>
        <v>0</v>
      </c>
      <c r="G120" s="12"/>
    </row>
    <row r="121" spans="1:7" hidden="1" x14ac:dyDescent="0.2">
      <c r="A121" s="85" t="str">
        <v xml:space="preserve"> - </v>
      </c>
      <c r="B121" s="77">
        <f ca="1">IF(A121=" - ",0,SUM(OFFSET(INDIRECT("Budget!A"&amp;MATCH(Report!A121,Budget!$A:$A,0)),0,IF(ytd,1,$B$5)+1,1,IF(ytd,$B$5,1))))</f>
        <v>0</v>
      </c>
      <c r="C121" s="205" t="str">
        <f t="shared" ca="1" si="7"/>
        <v xml:space="preserve"> - </v>
      </c>
      <c r="D121" s="214">
        <f>IF(A121=" - ",0,-SUMIFS(Transactions!$J:$J,Transactions!$G:$G,A121,Transactions!$B:$B,"&gt;="&amp;date_begin,Transactions!$B:$B,"&lt;="&amp;date_end)+SUMIFS(Transactions!$I:$I,Transactions!$G:$G,A121,Transactions!$B:$B,"&gt;="&amp;date_begin,Transactions!$B:$B,"&lt;="&amp;date_end))</f>
        <v>0</v>
      </c>
      <c r="E121" s="215">
        <f t="shared" si="8"/>
        <v>0</v>
      </c>
      <c r="F121" s="12">
        <f t="shared" ca="1" si="9"/>
        <v>0</v>
      </c>
      <c r="G121" s="12"/>
    </row>
    <row r="122" spans="1:7" hidden="1" x14ac:dyDescent="0.2">
      <c r="A122" s="85" t="str">
        <v xml:space="preserve"> - </v>
      </c>
      <c r="B122" s="77">
        <f ca="1">IF(A122=" - ",0,SUM(OFFSET(INDIRECT("Budget!A"&amp;MATCH(Report!A122,Budget!$A:$A,0)),0,IF(ytd,1,$B$5)+1,1,IF(ytd,$B$5,1))))</f>
        <v>0</v>
      </c>
      <c r="C122" s="205" t="str">
        <f t="shared" ref="C122:C156" ca="1" si="10">IF($B$157=0," - ",B122/$B$157)</f>
        <v xml:space="preserve"> - </v>
      </c>
      <c r="D122" s="214">
        <f>IF(A122=" - ",0,-SUMIFS(Transactions!$J:$J,Transactions!$G:$G,A122,Transactions!$B:$B,"&gt;="&amp;date_begin,Transactions!$B:$B,"&lt;="&amp;date_end)+SUMIFS(Transactions!$I:$I,Transactions!$G:$G,A122,Transactions!$B:$B,"&gt;="&amp;date_begin,Transactions!$B:$B,"&lt;="&amp;date_end))</f>
        <v>0</v>
      </c>
      <c r="E122" s="215">
        <f t="shared" ref="E122:E156" si="11">IF($D$157=0," - ",D122/$D$157)</f>
        <v>0</v>
      </c>
      <c r="F122" s="12">
        <f t="shared" ref="F122:F156" ca="1" si="12">B122-D122</f>
        <v>0</v>
      </c>
      <c r="G122" s="12"/>
    </row>
    <row r="123" spans="1:7" hidden="1" x14ac:dyDescent="0.2">
      <c r="A123" s="85" t="str">
        <v xml:space="preserve"> - </v>
      </c>
      <c r="B123" s="77">
        <f ca="1">IF(A123=" - ",0,SUM(OFFSET(INDIRECT("Budget!A"&amp;MATCH(Report!A123,Budget!$A:$A,0)),0,IF(ytd,1,$B$5)+1,1,IF(ytd,$B$5,1))))</f>
        <v>0</v>
      </c>
      <c r="C123" s="205" t="str">
        <f t="shared" ca="1" si="10"/>
        <v xml:space="preserve"> - </v>
      </c>
      <c r="D123" s="214">
        <f>IF(A123=" - ",0,-SUMIFS(Transactions!$J:$J,Transactions!$G:$G,A123,Transactions!$B:$B,"&gt;="&amp;date_begin,Transactions!$B:$B,"&lt;="&amp;date_end)+SUMIFS(Transactions!$I:$I,Transactions!$G:$G,A123,Transactions!$B:$B,"&gt;="&amp;date_begin,Transactions!$B:$B,"&lt;="&amp;date_end))</f>
        <v>0</v>
      </c>
      <c r="E123" s="215">
        <f t="shared" si="11"/>
        <v>0</v>
      </c>
      <c r="F123" s="12">
        <f t="shared" ca="1" si="12"/>
        <v>0</v>
      </c>
      <c r="G123" s="12"/>
    </row>
    <row r="124" spans="1:7" hidden="1" x14ac:dyDescent="0.2">
      <c r="A124" s="85" t="str">
        <v xml:space="preserve"> - </v>
      </c>
      <c r="B124" s="77">
        <f ca="1">IF(A124=" - ",0,SUM(OFFSET(INDIRECT("Budget!A"&amp;MATCH(Report!A124,Budget!$A:$A,0)),0,IF(ytd,1,$B$5)+1,1,IF(ytd,$B$5,1))))</f>
        <v>0</v>
      </c>
      <c r="C124" s="205" t="str">
        <f t="shared" ca="1" si="10"/>
        <v xml:space="preserve"> - </v>
      </c>
      <c r="D124" s="214">
        <f>IF(A124=" - ",0,-SUMIFS(Transactions!$J:$J,Transactions!$G:$G,A124,Transactions!$B:$B,"&gt;="&amp;date_begin,Transactions!$B:$B,"&lt;="&amp;date_end)+SUMIFS(Transactions!$I:$I,Transactions!$G:$G,A124,Transactions!$B:$B,"&gt;="&amp;date_begin,Transactions!$B:$B,"&lt;="&amp;date_end))</f>
        <v>0</v>
      </c>
      <c r="E124" s="215">
        <f t="shared" si="11"/>
        <v>0</v>
      </c>
      <c r="F124" s="12">
        <f t="shared" ca="1" si="12"/>
        <v>0</v>
      </c>
      <c r="G124" s="12"/>
    </row>
    <row r="125" spans="1:7" hidden="1" x14ac:dyDescent="0.2">
      <c r="A125" s="85" t="str">
        <v xml:space="preserve"> - </v>
      </c>
      <c r="B125" s="77">
        <f ca="1">IF(A125=" - ",0,SUM(OFFSET(INDIRECT("Budget!A"&amp;MATCH(Report!A125,Budget!$A:$A,0)),0,IF(ytd,1,$B$5)+1,1,IF(ytd,$B$5,1))))</f>
        <v>0</v>
      </c>
      <c r="C125" s="205" t="str">
        <f t="shared" ca="1" si="10"/>
        <v xml:space="preserve"> - </v>
      </c>
      <c r="D125" s="214">
        <f>IF(A125=" - ",0,-SUMIFS(Transactions!$J:$J,Transactions!$G:$G,A125,Transactions!$B:$B,"&gt;="&amp;date_begin,Transactions!$B:$B,"&lt;="&amp;date_end)+SUMIFS(Transactions!$I:$I,Transactions!$G:$G,A125,Transactions!$B:$B,"&gt;="&amp;date_begin,Transactions!$B:$B,"&lt;="&amp;date_end))</f>
        <v>0</v>
      </c>
      <c r="E125" s="215">
        <f t="shared" si="11"/>
        <v>0</v>
      </c>
      <c r="F125" s="12">
        <f t="shared" ca="1" si="12"/>
        <v>0</v>
      </c>
      <c r="G125" s="12"/>
    </row>
    <row r="126" spans="1:7" hidden="1" x14ac:dyDescent="0.2">
      <c r="A126" s="85" t="str">
        <v xml:space="preserve"> - </v>
      </c>
      <c r="B126" s="77">
        <f ca="1">IF(A126=" - ",0,SUM(OFFSET(INDIRECT("Budget!A"&amp;MATCH(Report!A126,Budget!$A:$A,0)),0,IF(ytd,1,$B$5)+1,1,IF(ytd,$B$5,1))))</f>
        <v>0</v>
      </c>
      <c r="C126" s="205" t="str">
        <f t="shared" ca="1" si="10"/>
        <v xml:space="preserve"> - </v>
      </c>
      <c r="D126" s="214">
        <f>IF(A126=" - ",0,-SUMIFS(Transactions!$J:$J,Transactions!$G:$G,A126,Transactions!$B:$B,"&gt;="&amp;date_begin,Transactions!$B:$B,"&lt;="&amp;date_end)+SUMIFS(Transactions!$I:$I,Transactions!$G:$G,A126,Transactions!$B:$B,"&gt;="&amp;date_begin,Transactions!$B:$B,"&lt;="&amp;date_end))</f>
        <v>0</v>
      </c>
      <c r="E126" s="215">
        <f t="shared" si="11"/>
        <v>0</v>
      </c>
      <c r="F126" s="12">
        <f t="shared" ca="1" si="12"/>
        <v>0</v>
      </c>
      <c r="G126" s="12"/>
    </row>
    <row r="127" spans="1:7" hidden="1" x14ac:dyDescent="0.2">
      <c r="A127" s="85" t="str">
        <v xml:space="preserve"> - </v>
      </c>
      <c r="B127" s="77">
        <f ca="1">IF(A127=" - ",0,SUM(OFFSET(INDIRECT("Budget!A"&amp;MATCH(Report!A127,Budget!$A:$A,0)),0,IF(ytd,1,$B$5)+1,1,IF(ytd,$B$5,1))))</f>
        <v>0</v>
      </c>
      <c r="C127" s="205" t="str">
        <f t="shared" ca="1" si="10"/>
        <v xml:space="preserve"> - </v>
      </c>
      <c r="D127" s="214">
        <f>IF(A127=" - ",0,-SUMIFS(Transactions!$J:$J,Transactions!$G:$G,A127,Transactions!$B:$B,"&gt;="&amp;date_begin,Transactions!$B:$B,"&lt;="&amp;date_end)+SUMIFS(Transactions!$I:$I,Transactions!$G:$G,A127,Transactions!$B:$B,"&gt;="&amp;date_begin,Transactions!$B:$B,"&lt;="&amp;date_end))</f>
        <v>0</v>
      </c>
      <c r="E127" s="215">
        <f t="shared" si="11"/>
        <v>0</v>
      </c>
      <c r="F127" s="12">
        <f t="shared" ca="1" si="12"/>
        <v>0</v>
      </c>
      <c r="G127" s="12"/>
    </row>
    <row r="128" spans="1:7" hidden="1" x14ac:dyDescent="0.2">
      <c r="A128" s="85" t="str">
        <v xml:space="preserve"> - </v>
      </c>
      <c r="B128" s="77">
        <f ca="1">IF(A128=" - ",0,SUM(OFFSET(INDIRECT("Budget!A"&amp;MATCH(Report!A128,Budget!$A:$A,0)),0,IF(ytd,1,$B$5)+1,1,IF(ytd,$B$5,1))))</f>
        <v>0</v>
      </c>
      <c r="C128" s="205" t="str">
        <f t="shared" ca="1" si="10"/>
        <v xml:space="preserve"> - </v>
      </c>
      <c r="D128" s="214">
        <f>IF(A128=" - ",0,-SUMIFS(Transactions!$J:$J,Transactions!$G:$G,A128,Transactions!$B:$B,"&gt;="&amp;date_begin,Transactions!$B:$B,"&lt;="&amp;date_end)+SUMIFS(Transactions!$I:$I,Transactions!$G:$G,A128,Transactions!$B:$B,"&gt;="&amp;date_begin,Transactions!$B:$B,"&lt;="&amp;date_end))</f>
        <v>0</v>
      </c>
      <c r="E128" s="215">
        <f t="shared" si="11"/>
        <v>0</v>
      </c>
      <c r="F128" s="12">
        <f t="shared" ca="1" si="12"/>
        <v>0</v>
      </c>
      <c r="G128" s="12"/>
    </row>
    <row r="129" spans="1:7" hidden="1" x14ac:dyDescent="0.2">
      <c r="A129" s="85" t="str">
        <v xml:space="preserve"> - </v>
      </c>
      <c r="B129" s="77">
        <f ca="1">IF(A129=" - ",0,SUM(OFFSET(INDIRECT("Budget!A"&amp;MATCH(Report!A129,Budget!$A:$A,0)),0,IF(ytd,1,$B$5)+1,1,IF(ytd,$B$5,1))))</f>
        <v>0</v>
      </c>
      <c r="C129" s="205" t="str">
        <f t="shared" ca="1" si="10"/>
        <v xml:space="preserve"> - </v>
      </c>
      <c r="D129" s="214">
        <f>IF(A129=" - ",0,-SUMIFS(Transactions!$J:$J,Transactions!$G:$G,A129,Transactions!$B:$B,"&gt;="&amp;date_begin,Transactions!$B:$B,"&lt;="&amp;date_end)+SUMIFS(Transactions!$I:$I,Transactions!$G:$G,A129,Transactions!$B:$B,"&gt;="&amp;date_begin,Transactions!$B:$B,"&lt;="&amp;date_end))</f>
        <v>0</v>
      </c>
      <c r="E129" s="215">
        <f t="shared" si="11"/>
        <v>0</v>
      </c>
      <c r="F129" s="12">
        <f t="shared" ca="1" si="12"/>
        <v>0</v>
      </c>
      <c r="G129" s="12"/>
    </row>
    <row r="130" spans="1:7" hidden="1" x14ac:dyDescent="0.2">
      <c r="A130" s="85" t="str">
        <v xml:space="preserve"> - </v>
      </c>
      <c r="B130" s="77">
        <f ca="1">IF(A130=" - ",0,SUM(OFFSET(INDIRECT("Budget!A"&amp;MATCH(Report!A130,Budget!$A:$A,0)),0,IF(ytd,1,$B$5)+1,1,IF(ytd,$B$5,1))))</f>
        <v>0</v>
      </c>
      <c r="C130" s="205" t="str">
        <f t="shared" ca="1" si="10"/>
        <v xml:space="preserve"> - </v>
      </c>
      <c r="D130" s="214">
        <f>IF(A130=" - ",0,-SUMIFS(Transactions!$J:$J,Transactions!$G:$G,A130,Transactions!$B:$B,"&gt;="&amp;date_begin,Transactions!$B:$B,"&lt;="&amp;date_end)+SUMIFS(Transactions!$I:$I,Transactions!$G:$G,A130,Transactions!$B:$B,"&gt;="&amp;date_begin,Transactions!$B:$B,"&lt;="&amp;date_end))</f>
        <v>0</v>
      </c>
      <c r="E130" s="215">
        <f t="shared" si="11"/>
        <v>0</v>
      </c>
      <c r="F130" s="12">
        <f t="shared" ca="1" si="12"/>
        <v>0</v>
      </c>
      <c r="G130" s="12"/>
    </row>
    <row r="131" spans="1:7" hidden="1" x14ac:dyDescent="0.2">
      <c r="A131" s="85" t="str">
        <v xml:space="preserve"> - </v>
      </c>
      <c r="B131" s="77">
        <f ca="1">IF(A131=" - ",0,SUM(OFFSET(INDIRECT("Budget!A"&amp;MATCH(Report!A131,Budget!$A:$A,0)),0,IF(ytd,1,$B$5)+1,1,IF(ytd,$B$5,1))))</f>
        <v>0</v>
      </c>
      <c r="C131" s="205" t="str">
        <f t="shared" ca="1" si="10"/>
        <v xml:space="preserve"> - </v>
      </c>
      <c r="D131" s="214">
        <f>IF(A131=" - ",0,-SUMIFS(Transactions!$J:$J,Transactions!$G:$G,A131,Transactions!$B:$B,"&gt;="&amp;date_begin,Transactions!$B:$B,"&lt;="&amp;date_end)+SUMIFS(Transactions!$I:$I,Transactions!$G:$G,A131,Transactions!$B:$B,"&gt;="&amp;date_begin,Transactions!$B:$B,"&lt;="&amp;date_end))</f>
        <v>0</v>
      </c>
      <c r="E131" s="215">
        <f t="shared" si="11"/>
        <v>0</v>
      </c>
      <c r="F131" s="12">
        <f t="shared" ca="1" si="12"/>
        <v>0</v>
      </c>
      <c r="G131" s="12"/>
    </row>
    <row r="132" spans="1:7" hidden="1" x14ac:dyDescent="0.2">
      <c r="A132" s="85" t="str">
        <v xml:space="preserve"> - </v>
      </c>
      <c r="B132" s="77">
        <f ca="1">IF(A132=" - ",0,SUM(OFFSET(INDIRECT("Budget!A"&amp;MATCH(Report!A132,Budget!$A:$A,0)),0,IF(ytd,1,$B$5)+1,1,IF(ytd,$B$5,1))))</f>
        <v>0</v>
      </c>
      <c r="C132" s="205" t="str">
        <f t="shared" ca="1" si="10"/>
        <v xml:space="preserve"> - </v>
      </c>
      <c r="D132" s="214">
        <f>IF(A132=" - ",0,-SUMIFS(Transactions!$J:$J,Transactions!$G:$G,A132,Transactions!$B:$B,"&gt;="&amp;date_begin,Transactions!$B:$B,"&lt;="&amp;date_end)+SUMIFS(Transactions!$I:$I,Transactions!$G:$G,A132,Transactions!$B:$B,"&gt;="&amp;date_begin,Transactions!$B:$B,"&lt;="&amp;date_end))</f>
        <v>0</v>
      </c>
      <c r="E132" s="215">
        <f t="shared" si="11"/>
        <v>0</v>
      </c>
      <c r="F132" s="12">
        <f t="shared" ca="1" si="12"/>
        <v>0</v>
      </c>
      <c r="G132" s="12"/>
    </row>
    <row r="133" spans="1:7" hidden="1" x14ac:dyDescent="0.2">
      <c r="A133" s="85" t="str">
        <v xml:space="preserve"> - </v>
      </c>
      <c r="B133" s="77">
        <f ca="1">IF(A133=" - ",0,SUM(OFFSET(INDIRECT("Budget!A"&amp;MATCH(Report!A133,Budget!$A:$A,0)),0,IF(ytd,1,$B$5)+1,1,IF(ytd,$B$5,1))))</f>
        <v>0</v>
      </c>
      <c r="C133" s="205" t="str">
        <f t="shared" ca="1" si="10"/>
        <v xml:space="preserve"> - </v>
      </c>
      <c r="D133" s="214">
        <f>IF(A133=" - ",0,-SUMIFS(Transactions!$J:$J,Transactions!$G:$G,A133,Transactions!$B:$B,"&gt;="&amp;date_begin,Transactions!$B:$B,"&lt;="&amp;date_end)+SUMIFS(Transactions!$I:$I,Transactions!$G:$G,A133,Transactions!$B:$B,"&gt;="&amp;date_begin,Transactions!$B:$B,"&lt;="&amp;date_end))</f>
        <v>0</v>
      </c>
      <c r="E133" s="215">
        <f t="shared" si="11"/>
        <v>0</v>
      </c>
      <c r="F133" s="12">
        <f t="shared" ca="1" si="12"/>
        <v>0</v>
      </c>
      <c r="G133" s="12"/>
    </row>
    <row r="134" spans="1:7" hidden="1" x14ac:dyDescent="0.2">
      <c r="A134" s="85" t="str">
        <v xml:space="preserve"> - </v>
      </c>
      <c r="B134" s="77">
        <f ca="1">IF(A134=" - ",0,SUM(OFFSET(INDIRECT("Budget!A"&amp;MATCH(Report!A134,Budget!$A:$A,0)),0,IF(ytd,1,$B$5)+1,1,IF(ytd,$B$5,1))))</f>
        <v>0</v>
      </c>
      <c r="C134" s="205" t="str">
        <f t="shared" ca="1" si="10"/>
        <v xml:space="preserve"> - </v>
      </c>
      <c r="D134" s="214">
        <f>IF(A134=" - ",0,-SUMIFS(Transactions!$J:$J,Transactions!$G:$G,A134,Transactions!$B:$B,"&gt;="&amp;date_begin,Transactions!$B:$B,"&lt;="&amp;date_end)+SUMIFS(Transactions!$I:$I,Transactions!$G:$G,A134,Transactions!$B:$B,"&gt;="&amp;date_begin,Transactions!$B:$B,"&lt;="&amp;date_end))</f>
        <v>0</v>
      </c>
      <c r="E134" s="215">
        <f t="shared" si="11"/>
        <v>0</v>
      </c>
      <c r="F134" s="12">
        <f t="shared" ca="1" si="12"/>
        <v>0</v>
      </c>
      <c r="G134" s="12"/>
    </row>
    <row r="135" spans="1:7" hidden="1" x14ac:dyDescent="0.2">
      <c r="A135" s="85" t="str">
        <v xml:space="preserve"> - </v>
      </c>
      <c r="B135" s="77">
        <f ca="1">IF(A135=" - ",0,SUM(OFFSET(INDIRECT("Budget!A"&amp;MATCH(Report!A135,Budget!$A:$A,0)),0,IF(ytd,1,$B$5)+1,1,IF(ytd,$B$5,1))))</f>
        <v>0</v>
      </c>
      <c r="C135" s="205" t="str">
        <f t="shared" ca="1" si="10"/>
        <v xml:space="preserve"> - </v>
      </c>
      <c r="D135" s="214">
        <f>IF(A135=" - ",0,-SUMIFS(Transactions!$J:$J,Transactions!$G:$G,A135,Transactions!$B:$B,"&gt;="&amp;date_begin,Transactions!$B:$B,"&lt;="&amp;date_end)+SUMIFS(Transactions!$I:$I,Transactions!$G:$G,A135,Transactions!$B:$B,"&gt;="&amp;date_begin,Transactions!$B:$B,"&lt;="&amp;date_end))</f>
        <v>0</v>
      </c>
      <c r="E135" s="215">
        <f t="shared" si="11"/>
        <v>0</v>
      </c>
      <c r="F135" s="12">
        <f t="shared" ca="1" si="12"/>
        <v>0</v>
      </c>
      <c r="G135" s="12"/>
    </row>
    <row r="136" spans="1:7" hidden="1" x14ac:dyDescent="0.2">
      <c r="A136" s="85" t="str">
        <v xml:space="preserve"> - </v>
      </c>
      <c r="B136" s="77">
        <f ca="1">IF(A136=" - ",0,SUM(OFFSET(INDIRECT("Budget!A"&amp;MATCH(Report!A136,Budget!$A:$A,0)),0,IF(ytd,1,$B$5)+1,1,IF(ytd,$B$5,1))))</f>
        <v>0</v>
      </c>
      <c r="C136" s="205" t="str">
        <f t="shared" ca="1" si="10"/>
        <v xml:space="preserve"> - </v>
      </c>
      <c r="D136" s="214">
        <f>IF(A136=" - ",0,-SUMIFS(Transactions!$J:$J,Transactions!$G:$G,A136,Transactions!$B:$B,"&gt;="&amp;date_begin,Transactions!$B:$B,"&lt;="&amp;date_end)+SUMIFS(Transactions!$I:$I,Transactions!$G:$G,A136,Transactions!$B:$B,"&gt;="&amp;date_begin,Transactions!$B:$B,"&lt;="&amp;date_end))</f>
        <v>0</v>
      </c>
      <c r="E136" s="215">
        <f t="shared" si="11"/>
        <v>0</v>
      </c>
      <c r="F136" s="12">
        <f t="shared" ca="1" si="12"/>
        <v>0</v>
      </c>
      <c r="G136" s="12"/>
    </row>
    <row r="137" spans="1:7" hidden="1" x14ac:dyDescent="0.2">
      <c r="A137" s="85" t="str">
        <v xml:space="preserve"> - </v>
      </c>
      <c r="B137" s="77">
        <f ca="1">IF(A137=" - ",0,SUM(OFFSET(INDIRECT("Budget!A"&amp;MATCH(Report!A137,Budget!$A:$A,0)),0,IF(ytd,1,$B$5)+1,1,IF(ytd,$B$5,1))))</f>
        <v>0</v>
      </c>
      <c r="C137" s="205" t="str">
        <f t="shared" ca="1" si="10"/>
        <v xml:space="preserve"> - </v>
      </c>
      <c r="D137" s="214">
        <f>IF(A137=" - ",0,-SUMIFS(Transactions!$J:$J,Transactions!$G:$G,A137,Transactions!$B:$B,"&gt;="&amp;date_begin,Transactions!$B:$B,"&lt;="&amp;date_end)+SUMIFS(Transactions!$I:$I,Transactions!$G:$G,A137,Transactions!$B:$B,"&gt;="&amp;date_begin,Transactions!$B:$B,"&lt;="&amp;date_end))</f>
        <v>0</v>
      </c>
      <c r="E137" s="215">
        <f t="shared" si="11"/>
        <v>0</v>
      </c>
      <c r="F137" s="12">
        <f t="shared" ca="1" si="12"/>
        <v>0</v>
      </c>
      <c r="G137" s="12"/>
    </row>
    <row r="138" spans="1:7" hidden="1" x14ac:dyDescent="0.2">
      <c r="A138" s="85" t="str">
        <v xml:space="preserve"> - </v>
      </c>
      <c r="B138" s="77">
        <f ca="1">IF(A138=" - ",0,SUM(OFFSET(INDIRECT("Budget!A"&amp;MATCH(Report!A138,Budget!$A:$A,0)),0,IF(ytd,1,$B$5)+1,1,IF(ytd,$B$5,1))))</f>
        <v>0</v>
      </c>
      <c r="C138" s="205" t="str">
        <f t="shared" ca="1" si="10"/>
        <v xml:space="preserve"> - </v>
      </c>
      <c r="D138" s="214">
        <f>IF(A138=" - ",0,-SUMIFS(Transactions!$J:$J,Transactions!$G:$G,A138,Transactions!$B:$B,"&gt;="&amp;date_begin,Transactions!$B:$B,"&lt;="&amp;date_end)+SUMIFS(Transactions!$I:$I,Transactions!$G:$G,A138,Transactions!$B:$B,"&gt;="&amp;date_begin,Transactions!$B:$B,"&lt;="&amp;date_end))</f>
        <v>0</v>
      </c>
      <c r="E138" s="215">
        <f t="shared" si="11"/>
        <v>0</v>
      </c>
      <c r="F138" s="12">
        <f t="shared" ca="1" si="12"/>
        <v>0</v>
      </c>
      <c r="G138" s="12"/>
    </row>
    <row r="139" spans="1:7" hidden="1" x14ac:dyDescent="0.2">
      <c r="A139" s="85" t="str">
        <v xml:space="preserve"> - </v>
      </c>
      <c r="B139" s="77">
        <f ca="1">IF(A139=" - ",0,SUM(OFFSET(INDIRECT("Budget!A"&amp;MATCH(Report!A139,Budget!$A:$A,0)),0,IF(ytd,1,$B$5)+1,1,IF(ytd,$B$5,1))))</f>
        <v>0</v>
      </c>
      <c r="C139" s="205" t="str">
        <f t="shared" ca="1" si="10"/>
        <v xml:space="preserve"> - </v>
      </c>
      <c r="D139" s="214">
        <f>IF(A139=" - ",0,-SUMIFS(Transactions!$J:$J,Transactions!$G:$G,A139,Transactions!$B:$B,"&gt;="&amp;date_begin,Transactions!$B:$B,"&lt;="&amp;date_end)+SUMIFS(Transactions!$I:$I,Transactions!$G:$G,A139,Transactions!$B:$B,"&gt;="&amp;date_begin,Transactions!$B:$B,"&lt;="&amp;date_end))</f>
        <v>0</v>
      </c>
      <c r="E139" s="215">
        <f t="shared" si="11"/>
        <v>0</v>
      </c>
      <c r="F139" s="12">
        <f t="shared" ca="1" si="12"/>
        <v>0</v>
      </c>
      <c r="G139" s="12"/>
    </row>
    <row r="140" spans="1:7" hidden="1" x14ac:dyDescent="0.2">
      <c r="A140" s="85" t="str">
        <v xml:space="preserve"> - </v>
      </c>
      <c r="B140" s="77">
        <f ca="1">IF(A140=" - ",0,SUM(OFFSET(INDIRECT("Budget!A"&amp;MATCH(Report!A140,Budget!$A:$A,0)),0,IF(ytd,1,$B$5)+1,1,IF(ytd,$B$5,1))))</f>
        <v>0</v>
      </c>
      <c r="C140" s="205" t="str">
        <f t="shared" ca="1" si="10"/>
        <v xml:space="preserve"> - </v>
      </c>
      <c r="D140" s="214">
        <f>IF(A140=" - ",0,-SUMIFS(Transactions!$J:$J,Transactions!$G:$G,A140,Transactions!$B:$B,"&gt;="&amp;date_begin,Transactions!$B:$B,"&lt;="&amp;date_end)+SUMIFS(Transactions!$I:$I,Transactions!$G:$G,A140,Transactions!$B:$B,"&gt;="&amp;date_begin,Transactions!$B:$B,"&lt;="&amp;date_end))</f>
        <v>0</v>
      </c>
      <c r="E140" s="215">
        <f t="shared" si="11"/>
        <v>0</v>
      </c>
      <c r="F140" s="12">
        <f t="shared" ca="1" si="12"/>
        <v>0</v>
      </c>
      <c r="G140" s="12"/>
    </row>
    <row r="141" spans="1:7" hidden="1" x14ac:dyDescent="0.2">
      <c r="A141" s="85" t="str">
        <v xml:space="preserve"> - </v>
      </c>
      <c r="B141" s="77">
        <f ca="1">IF(A141=" - ",0,SUM(OFFSET(INDIRECT("Budget!A"&amp;MATCH(Report!A141,Budget!$A:$A,0)),0,IF(ytd,1,$B$5)+1,1,IF(ytd,$B$5,1))))</f>
        <v>0</v>
      </c>
      <c r="C141" s="205" t="str">
        <f t="shared" ca="1" si="10"/>
        <v xml:space="preserve"> - </v>
      </c>
      <c r="D141" s="214">
        <f>IF(A141=" - ",0,-SUMIFS(Transactions!$J:$J,Transactions!$G:$G,A141,Transactions!$B:$B,"&gt;="&amp;date_begin,Transactions!$B:$B,"&lt;="&amp;date_end)+SUMIFS(Transactions!$I:$I,Transactions!$G:$G,A141,Transactions!$B:$B,"&gt;="&amp;date_begin,Transactions!$B:$B,"&lt;="&amp;date_end))</f>
        <v>0</v>
      </c>
      <c r="E141" s="215">
        <f t="shared" si="11"/>
        <v>0</v>
      </c>
      <c r="F141" s="12">
        <f t="shared" ca="1" si="12"/>
        <v>0</v>
      </c>
      <c r="G141" s="12"/>
    </row>
    <row r="142" spans="1:7" hidden="1" x14ac:dyDescent="0.2">
      <c r="A142" s="85" t="str">
        <v xml:space="preserve"> - </v>
      </c>
      <c r="B142" s="77">
        <f ca="1">IF(A142=" - ",0,SUM(OFFSET(INDIRECT("Budget!A"&amp;MATCH(Report!A142,Budget!$A:$A,0)),0,IF(ytd,1,$B$5)+1,1,IF(ytd,$B$5,1))))</f>
        <v>0</v>
      </c>
      <c r="C142" s="205" t="str">
        <f t="shared" ca="1" si="10"/>
        <v xml:space="preserve"> - </v>
      </c>
      <c r="D142" s="214">
        <f>IF(A142=" - ",0,-SUMIFS(Transactions!$J:$J,Transactions!$G:$G,A142,Transactions!$B:$B,"&gt;="&amp;date_begin,Transactions!$B:$B,"&lt;="&amp;date_end)+SUMIFS(Transactions!$I:$I,Transactions!$G:$G,A142,Transactions!$B:$B,"&gt;="&amp;date_begin,Transactions!$B:$B,"&lt;="&amp;date_end))</f>
        <v>0</v>
      </c>
      <c r="E142" s="215">
        <f t="shared" si="11"/>
        <v>0</v>
      </c>
      <c r="F142" s="12">
        <f t="shared" ca="1" si="12"/>
        <v>0</v>
      </c>
      <c r="G142" s="12"/>
    </row>
    <row r="143" spans="1:7" hidden="1" x14ac:dyDescent="0.2">
      <c r="A143" s="85" t="str">
        <v xml:space="preserve"> - </v>
      </c>
      <c r="B143" s="77">
        <f ca="1">IF(A143=" - ",0,SUM(OFFSET(INDIRECT("Budget!A"&amp;MATCH(Report!A143,Budget!$A:$A,0)),0,IF(ytd,1,$B$5)+1,1,IF(ytd,$B$5,1))))</f>
        <v>0</v>
      </c>
      <c r="C143" s="205" t="str">
        <f t="shared" ca="1" si="10"/>
        <v xml:space="preserve"> - </v>
      </c>
      <c r="D143" s="214">
        <f>IF(A143=" - ",0,-SUMIFS(Transactions!$J:$J,Transactions!$G:$G,A143,Transactions!$B:$B,"&gt;="&amp;date_begin,Transactions!$B:$B,"&lt;="&amp;date_end)+SUMIFS(Transactions!$I:$I,Transactions!$G:$G,A143,Transactions!$B:$B,"&gt;="&amp;date_begin,Transactions!$B:$B,"&lt;="&amp;date_end))</f>
        <v>0</v>
      </c>
      <c r="E143" s="215">
        <f t="shared" si="11"/>
        <v>0</v>
      </c>
      <c r="F143" s="12">
        <f t="shared" ca="1" si="12"/>
        <v>0</v>
      </c>
      <c r="G143" s="12"/>
    </row>
    <row r="144" spans="1:7" hidden="1" x14ac:dyDescent="0.2">
      <c r="A144" s="85" t="str">
        <v xml:space="preserve"> - </v>
      </c>
      <c r="B144" s="77">
        <f ca="1">IF(A144=" - ",0,SUM(OFFSET(INDIRECT("Budget!A"&amp;MATCH(Report!A144,Budget!$A:$A,0)),0,IF(ytd,1,$B$5)+1,1,IF(ytd,$B$5,1))))</f>
        <v>0</v>
      </c>
      <c r="C144" s="205" t="str">
        <f t="shared" ca="1" si="10"/>
        <v xml:space="preserve"> - </v>
      </c>
      <c r="D144" s="214">
        <f>IF(A144=" - ",0,-SUMIFS(Transactions!$J:$J,Transactions!$G:$G,A144,Transactions!$B:$B,"&gt;="&amp;date_begin,Transactions!$B:$B,"&lt;="&amp;date_end)+SUMIFS(Transactions!$I:$I,Transactions!$G:$G,A144,Transactions!$B:$B,"&gt;="&amp;date_begin,Transactions!$B:$B,"&lt;="&amp;date_end))</f>
        <v>0</v>
      </c>
      <c r="E144" s="215">
        <f t="shared" si="11"/>
        <v>0</v>
      </c>
      <c r="F144" s="12">
        <f t="shared" ca="1" si="12"/>
        <v>0</v>
      </c>
      <c r="G144" s="12"/>
    </row>
    <row r="145" spans="1:7" hidden="1" x14ac:dyDescent="0.2">
      <c r="A145" s="85" t="str">
        <v xml:space="preserve"> - </v>
      </c>
      <c r="B145" s="77">
        <f ca="1">IF(A145=" - ",0,SUM(OFFSET(INDIRECT("Budget!A"&amp;MATCH(Report!A145,Budget!$A:$A,0)),0,IF(ytd,1,$B$5)+1,1,IF(ytd,$B$5,1))))</f>
        <v>0</v>
      </c>
      <c r="C145" s="205" t="str">
        <f t="shared" ca="1" si="10"/>
        <v xml:space="preserve"> - </v>
      </c>
      <c r="D145" s="214">
        <f>IF(A145=" - ",0,-SUMIFS(Transactions!$J:$J,Transactions!$G:$G,A145,Transactions!$B:$B,"&gt;="&amp;date_begin,Transactions!$B:$B,"&lt;="&amp;date_end)+SUMIFS(Transactions!$I:$I,Transactions!$G:$G,A145,Transactions!$B:$B,"&gt;="&amp;date_begin,Transactions!$B:$B,"&lt;="&amp;date_end))</f>
        <v>0</v>
      </c>
      <c r="E145" s="215">
        <f t="shared" si="11"/>
        <v>0</v>
      </c>
      <c r="F145" s="12">
        <f t="shared" ca="1" si="12"/>
        <v>0</v>
      </c>
      <c r="G145" s="12"/>
    </row>
    <row r="146" spans="1:7" hidden="1" x14ac:dyDescent="0.2">
      <c r="A146" s="85" t="str">
        <v xml:space="preserve"> - </v>
      </c>
      <c r="B146" s="77">
        <f ca="1">IF(A146=" - ",0,SUM(OFFSET(INDIRECT("Budget!A"&amp;MATCH(Report!A146,Budget!$A:$A,0)),0,IF(ytd,1,$B$5)+1,1,IF(ytd,$B$5,1))))</f>
        <v>0</v>
      </c>
      <c r="C146" s="205" t="str">
        <f t="shared" ca="1" si="10"/>
        <v xml:space="preserve"> - </v>
      </c>
      <c r="D146" s="214">
        <f>IF(A146=" - ",0,-SUMIFS(Transactions!$J:$J,Transactions!$G:$G,A146,Transactions!$B:$B,"&gt;="&amp;date_begin,Transactions!$B:$B,"&lt;="&amp;date_end)+SUMIFS(Transactions!$I:$I,Transactions!$G:$G,A146,Transactions!$B:$B,"&gt;="&amp;date_begin,Transactions!$B:$B,"&lt;="&amp;date_end))</f>
        <v>0</v>
      </c>
      <c r="E146" s="215">
        <f t="shared" si="11"/>
        <v>0</v>
      </c>
      <c r="F146" s="12">
        <f t="shared" ca="1" si="12"/>
        <v>0</v>
      </c>
      <c r="G146" s="12"/>
    </row>
    <row r="147" spans="1:7" hidden="1" x14ac:dyDescent="0.2">
      <c r="A147" s="85" t="str">
        <v xml:space="preserve"> - </v>
      </c>
      <c r="B147" s="77">
        <f ca="1">IF(A147=" - ",0,SUM(OFFSET(INDIRECT("Budget!A"&amp;MATCH(Report!A147,Budget!$A:$A,0)),0,IF(ytd,1,$B$5)+1,1,IF(ytd,$B$5,1))))</f>
        <v>0</v>
      </c>
      <c r="C147" s="205" t="str">
        <f t="shared" ca="1" si="10"/>
        <v xml:space="preserve"> - </v>
      </c>
      <c r="D147" s="214">
        <f>IF(A147=" - ",0,-SUMIFS(Transactions!$J:$J,Transactions!$G:$G,A147,Transactions!$B:$B,"&gt;="&amp;date_begin,Transactions!$B:$B,"&lt;="&amp;date_end)+SUMIFS(Transactions!$I:$I,Transactions!$G:$G,A147,Transactions!$B:$B,"&gt;="&amp;date_begin,Transactions!$B:$B,"&lt;="&amp;date_end))</f>
        <v>0</v>
      </c>
      <c r="E147" s="215">
        <f t="shared" si="11"/>
        <v>0</v>
      </c>
      <c r="F147" s="12">
        <f t="shared" ca="1" si="12"/>
        <v>0</v>
      </c>
      <c r="G147" s="12"/>
    </row>
    <row r="148" spans="1:7" hidden="1" x14ac:dyDescent="0.2">
      <c r="A148" s="85" t="str">
        <v xml:space="preserve"> - </v>
      </c>
      <c r="B148" s="77">
        <f ca="1">IF(A148=" - ",0,SUM(OFFSET(INDIRECT("Budget!A"&amp;MATCH(Report!A148,Budget!$A:$A,0)),0,IF(ytd,1,$B$5)+1,1,IF(ytd,$B$5,1))))</f>
        <v>0</v>
      </c>
      <c r="C148" s="205" t="str">
        <f t="shared" ca="1" si="10"/>
        <v xml:space="preserve"> - </v>
      </c>
      <c r="D148" s="214">
        <f>IF(A148=" - ",0,-SUMIFS(Transactions!$J:$J,Transactions!$G:$G,A148,Transactions!$B:$B,"&gt;="&amp;date_begin,Transactions!$B:$B,"&lt;="&amp;date_end)+SUMIFS(Transactions!$I:$I,Transactions!$G:$G,A148,Transactions!$B:$B,"&gt;="&amp;date_begin,Transactions!$B:$B,"&lt;="&amp;date_end))</f>
        <v>0</v>
      </c>
      <c r="E148" s="215">
        <f t="shared" si="11"/>
        <v>0</v>
      </c>
      <c r="F148" s="12">
        <f t="shared" ca="1" si="12"/>
        <v>0</v>
      </c>
      <c r="G148" s="12"/>
    </row>
    <row r="149" spans="1:7" hidden="1" x14ac:dyDescent="0.2">
      <c r="A149" s="85" t="str">
        <v xml:space="preserve"> - </v>
      </c>
      <c r="B149" s="77">
        <f ca="1">IF(A149=" - ",0,SUM(OFFSET(INDIRECT("Budget!A"&amp;MATCH(Report!A149,Budget!$A:$A,0)),0,IF(ytd,1,$B$5)+1,1,IF(ytd,$B$5,1))))</f>
        <v>0</v>
      </c>
      <c r="C149" s="205" t="str">
        <f t="shared" ca="1" si="10"/>
        <v xml:space="preserve"> - </v>
      </c>
      <c r="D149" s="214">
        <f>IF(A149=" - ",0,-SUMIFS(Transactions!$J:$J,Transactions!$G:$G,A149,Transactions!$B:$B,"&gt;="&amp;date_begin,Transactions!$B:$B,"&lt;="&amp;date_end)+SUMIFS(Transactions!$I:$I,Transactions!$G:$G,A149,Transactions!$B:$B,"&gt;="&amp;date_begin,Transactions!$B:$B,"&lt;="&amp;date_end))</f>
        <v>0</v>
      </c>
      <c r="E149" s="215">
        <f t="shared" si="11"/>
        <v>0</v>
      </c>
      <c r="F149" s="12">
        <f t="shared" ca="1" si="12"/>
        <v>0</v>
      </c>
      <c r="G149" s="12"/>
    </row>
    <row r="150" spans="1:7" hidden="1" x14ac:dyDescent="0.2">
      <c r="A150" s="85" t="str">
        <v xml:space="preserve"> - </v>
      </c>
      <c r="B150" s="77">
        <f ca="1">IF(A150=" - ",0,SUM(OFFSET(INDIRECT("Budget!A"&amp;MATCH(Report!A150,Budget!$A:$A,0)),0,IF(ytd,1,$B$5)+1,1,IF(ytd,$B$5,1))))</f>
        <v>0</v>
      </c>
      <c r="C150" s="205" t="str">
        <f t="shared" ca="1" si="10"/>
        <v xml:space="preserve"> - </v>
      </c>
      <c r="D150" s="214">
        <f>IF(A150=" - ",0,-SUMIFS(Transactions!$J:$J,Transactions!$G:$G,A150,Transactions!$B:$B,"&gt;="&amp;date_begin,Transactions!$B:$B,"&lt;="&amp;date_end)+SUMIFS(Transactions!$I:$I,Transactions!$G:$G,A150,Transactions!$B:$B,"&gt;="&amp;date_begin,Transactions!$B:$B,"&lt;="&amp;date_end))</f>
        <v>0</v>
      </c>
      <c r="E150" s="215">
        <f t="shared" si="11"/>
        <v>0</v>
      </c>
      <c r="F150" s="12">
        <f t="shared" ca="1" si="12"/>
        <v>0</v>
      </c>
      <c r="G150" s="12"/>
    </row>
    <row r="151" spans="1:7" hidden="1" x14ac:dyDescent="0.2">
      <c r="A151" s="85" t="str">
        <v xml:space="preserve"> - </v>
      </c>
      <c r="B151" s="77">
        <f ca="1">IF(A151=" - ",0,SUM(OFFSET(INDIRECT("Budget!A"&amp;MATCH(Report!A151,Budget!$A:$A,0)),0,IF(ytd,1,$B$5)+1,1,IF(ytd,$B$5,1))))</f>
        <v>0</v>
      </c>
      <c r="C151" s="205" t="str">
        <f t="shared" ca="1" si="10"/>
        <v xml:space="preserve"> - </v>
      </c>
      <c r="D151" s="214">
        <f>IF(A151=" - ",0,-SUMIFS(Transactions!$J:$J,Transactions!$G:$G,A151,Transactions!$B:$B,"&gt;="&amp;date_begin,Transactions!$B:$B,"&lt;="&amp;date_end)+SUMIFS(Transactions!$I:$I,Transactions!$G:$G,A151,Transactions!$B:$B,"&gt;="&amp;date_begin,Transactions!$B:$B,"&lt;="&amp;date_end))</f>
        <v>0</v>
      </c>
      <c r="E151" s="215">
        <f t="shared" si="11"/>
        <v>0</v>
      </c>
      <c r="F151" s="12">
        <f t="shared" ca="1" si="12"/>
        <v>0</v>
      </c>
      <c r="G151" s="12"/>
    </row>
    <row r="152" spans="1:7" hidden="1" x14ac:dyDescent="0.2">
      <c r="A152" s="85" t="str">
        <v xml:space="preserve"> - </v>
      </c>
      <c r="B152" s="77">
        <f ca="1">IF(A152=" - ",0,SUM(OFFSET(INDIRECT("Budget!A"&amp;MATCH(Report!A152,Budget!$A:$A,0)),0,IF(ytd,1,$B$5)+1,1,IF(ytd,$B$5,1))))</f>
        <v>0</v>
      </c>
      <c r="C152" s="205" t="str">
        <f t="shared" ca="1" si="10"/>
        <v xml:space="preserve"> - </v>
      </c>
      <c r="D152" s="214">
        <f>IF(A152=" - ",0,-SUMIFS(Transactions!$J:$J,Transactions!$G:$G,A152,Transactions!$B:$B,"&gt;="&amp;date_begin,Transactions!$B:$B,"&lt;="&amp;date_end)+SUMIFS(Transactions!$I:$I,Transactions!$G:$G,A152,Transactions!$B:$B,"&gt;="&amp;date_begin,Transactions!$B:$B,"&lt;="&amp;date_end))</f>
        <v>0</v>
      </c>
      <c r="E152" s="215">
        <f t="shared" si="11"/>
        <v>0</v>
      </c>
      <c r="F152" s="12">
        <f t="shared" ca="1" si="12"/>
        <v>0</v>
      </c>
      <c r="G152" s="12"/>
    </row>
    <row r="153" spans="1:7" hidden="1" x14ac:dyDescent="0.2">
      <c r="A153" s="85" t="str">
        <v xml:space="preserve"> - </v>
      </c>
      <c r="B153" s="77">
        <f ca="1">IF(A153=" - ",0,SUM(OFFSET(INDIRECT("Budget!A"&amp;MATCH(Report!A153,Budget!$A:$A,0)),0,IF(ytd,1,$B$5)+1,1,IF(ytd,$B$5,1))))</f>
        <v>0</v>
      </c>
      <c r="C153" s="205" t="str">
        <f t="shared" ca="1" si="10"/>
        <v xml:space="preserve"> - </v>
      </c>
      <c r="D153" s="214">
        <f>IF(A153=" - ",0,-SUMIFS(Transactions!$J:$J,Transactions!$G:$G,A153,Transactions!$B:$B,"&gt;="&amp;date_begin,Transactions!$B:$B,"&lt;="&amp;date_end)+SUMIFS(Transactions!$I:$I,Transactions!$G:$G,A153,Transactions!$B:$B,"&gt;="&amp;date_begin,Transactions!$B:$B,"&lt;="&amp;date_end))</f>
        <v>0</v>
      </c>
      <c r="E153" s="215">
        <f t="shared" si="11"/>
        <v>0</v>
      </c>
      <c r="F153" s="12">
        <f t="shared" ca="1" si="12"/>
        <v>0</v>
      </c>
      <c r="G153" s="12"/>
    </row>
    <row r="154" spans="1:7" hidden="1" x14ac:dyDescent="0.2">
      <c r="A154" s="85" t="str">
        <v xml:space="preserve"> - </v>
      </c>
      <c r="B154" s="77">
        <f ca="1">IF(A154=" - ",0,SUM(OFFSET(INDIRECT("Budget!A"&amp;MATCH(Report!A154,Budget!$A:$A,0)),0,IF(ytd,1,$B$5)+1,1,IF(ytd,$B$5,1))))</f>
        <v>0</v>
      </c>
      <c r="C154" s="205" t="str">
        <f t="shared" ca="1" si="10"/>
        <v xml:space="preserve"> - </v>
      </c>
      <c r="D154" s="214">
        <f>IF(A154=" - ",0,-SUMIFS(Transactions!$J:$J,Transactions!$G:$G,A154,Transactions!$B:$B,"&gt;="&amp;date_begin,Transactions!$B:$B,"&lt;="&amp;date_end)+SUMIFS(Transactions!$I:$I,Transactions!$G:$G,A154,Transactions!$B:$B,"&gt;="&amp;date_begin,Transactions!$B:$B,"&lt;="&amp;date_end))</f>
        <v>0</v>
      </c>
      <c r="E154" s="215">
        <f t="shared" si="11"/>
        <v>0</v>
      </c>
      <c r="F154" s="12">
        <f t="shared" ca="1" si="12"/>
        <v>0</v>
      </c>
      <c r="G154" s="12"/>
    </row>
    <row r="155" spans="1:7" hidden="1" x14ac:dyDescent="0.2">
      <c r="A155" s="85" t="str">
        <v xml:space="preserve"> - </v>
      </c>
      <c r="B155" s="77">
        <f ca="1">IF(A155=" - ",0,SUM(OFFSET(INDIRECT("Budget!A"&amp;MATCH(Report!A155,Budget!$A:$A,0)),0,IF(ytd,1,$B$5)+1,1,IF(ytd,$B$5,1))))</f>
        <v>0</v>
      </c>
      <c r="C155" s="205" t="str">
        <f t="shared" ca="1" si="10"/>
        <v xml:space="preserve"> - </v>
      </c>
      <c r="D155" s="214">
        <f>IF(A155=" - ",0,-SUMIFS(Transactions!$J:$J,Transactions!$G:$G,A155,Transactions!$B:$B,"&gt;="&amp;date_begin,Transactions!$B:$B,"&lt;="&amp;date_end)+SUMIFS(Transactions!$I:$I,Transactions!$G:$G,A155,Transactions!$B:$B,"&gt;="&amp;date_begin,Transactions!$B:$B,"&lt;="&amp;date_end))</f>
        <v>0</v>
      </c>
      <c r="E155" s="215">
        <f t="shared" si="11"/>
        <v>0</v>
      </c>
      <c r="F155" s="12">
        <f t="shared" ca="1" si="12"/>
        <v>0</v>
      </c>
      <c r="G155" s="12"/>
    </row>
    <row r="156" spans="1:7" hidden="1" x14ac:dyDescent="0.2">
      <c r="A156" s="85" t="str">
        <v xml:space="preserve"> - </v>
      </c>
      <c r="B156" s="77">
        <f ca="1">IF(A156=" - ",0,SUM(OFFSET(INDIRECT("Budget!A"&amp;MATCH(Report!A156,Budget!$A:$A,0)),0,IF(ytd,1,$B$5)+1,1,IF(ytd,$B$5,1))))</f>
        <v>0</v>
      </c>
      <c r="C156" s="205" t="str">
        <f t="shared" ca="1" si="10"/>
        <v xml:space="preserve"> - </v>
      </c>
      <c r="D156" s="214">
        <f>IF(A156=" - ",0,-SUMIFS(Transactions!$J:$J,Transactions!$G:$G,A156,Transactions!$B:$B,"&gt;="&amp;date_begin,Transactions!$B:$B,"&lt;="&amp;date_end)+SUMIFS(Transactions!$I:$I,Transactions!$G:$G,A156,Transactions!$B:$B,"&gt;="&amp;date_begin,Transactions!$B:$B,"&lt;="&amp;date_end))</f>
        <v>0</v>
      </c>
      <c r="E156" s="215">
        <f t="shared" si="11"/>
        <v>0</v>
      </c>
      <c r="F156" s="12">
        <f t="shared" ca="1" si="12"/>
        <v>0</v>
      </c>
      <c r="G156" s="12"/>
    </row>
    <row r="157" spans="1:7" x14ac:dyDescent="0.2">
      <c r="A157" s="13" t="s">
        <v>4</v>
      </c>
      <c r="B157" s="14">
        <f ca="1">SUM(B56:B156)</f>
        <v>0</v>
      </c>
      <c r="C157" s="14"/>
      <c r="D157" s="216">
        <f>SUM(D56:D156)</f>
        <v>502.54</v>
      </c>
      <c r="E157" s="216"/>
      <c r="F157" s="14">
        <f ca="1">SUM(F56:F156)</f>
        <v>-502.54</v>
      </c>
      <c r="G157" s="14"/>
    </row>
  </sheetData>
  <sheetProtection sheet="1" objects="1" scenarios="1" formatCells="0" formatColumns="0" formatRows="0"/>
  <phoneticPr fontId="0" type="noConversion"/>
  <conditionalFormatting sqref="F157:G157 B57:G156 F54:G54 B24:G53">
    <cfRule type="cellIs" dxfId="3" priority="1" stopIfTrue="1" operator="lessThan">
      <formula>0</formula>
    </cfRule>
  </conditionalFormatting>
  <dataValidations count="1">
    <dataValidation type="list" allowBlank="1" showInputMessage="1" showErrorMessage="1" sqref="B6">
      <formula1>"Yes,No"</formula1>
    </dataValidation>
  </dataValidations>
  <hyperlinks>
    <hyperlink ref="A2" location="Help!A1" display="HELP"/>
  </hyperlinks>
  <printOptions horizontalCentered="1"/>
  <pageMargins left="0.5" right="0.5" top="0.35" bottom="0.35" header="0.5" footer="0.25"/>
  <pageSetup fitToHeight="0" orientation="portrait" r:id="rId1"/>
  <headerFooter alignWithMargins="0"/>
  <ignoredErrors>
    <ignoredError sqref="F11" formula="1"/>
  </ignoredErrors>
  <drawing r:id="rId2"/>
  <legacyDrawing r:id="rId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R148"/>
  <sheetViews>
    <sheetView showGridLines="0" workbookViewId="0">
      <selection activeCell="C4" sqref="C4"/>
    </sheetView>
  </sheetViews>
  <sheetFormatPr defaultColWidth="8" defaultRowHeight="12.75" x14ac:dyDescent="0.2"/>
  <cols>
    <col min="1" max="1" width="24.85546875" style="4" customWidth="1"/>
    <col min="2" max="2" width="2.7109375" style="4" customWidth="1"/>
    <col min="3" max="14" width="7.5703125" style="4" customWidth="1"/>
    <col min="15" max="16" width="8.42578125" style="4" customWidth="1"/>
    <col min="17" max="17" width="4.42578125" style="4" customWidth="1"/>
    <col min="18" max="18" width="31.140625" style="4" customWidth="1"/>
    <col min="19" max="16384" width="8" style="4"/>
  </cols>
  <sheetData>
    <row r="1" spans="1:18" ht="30" customHeight="1" x14ac:dyDescent="0.25">
      <c r="A1" s="98" t="s">
        <v>175</v>
      </c>
      <c r="B1" s="98"/>
      <c r="C1" s="98"/>
      <c r="D1" s="98"/>
      <c r="E1" s="98"/>
      <c r="F1" s="98"/>
      <c r="G1" s="98"/>
      <c r="H1" s="108"/>
      <c r="I1" s="109"/>
      <c r="J1" s="110"/>
      <c r="K1" s="110"/>
      <c r="L1" s="110"/>
      <c r="M1" s="110"/>
      <c r="N1" s="110"/>
      <c r="O1" s="110"/>
      <c r="P1" s="110"/>
      <c r="R1" s="30" t="s">
        <v>65</v>
      </c>
    </row>
    <row r="2" spans="1:18" s="67" customFormat="1" ht="14.85" customHeight="1" x14ac:dyDescent="0.3">
      <c r="A2" s="183" t="s">
        <v>0</v>
      </c>
      <c r="B2" s="111"/>
      <c r="C2" s="111"/>
      <c r="D2" s="111"/>
      <c r="E2" s="166" t="s">
        <v>168</v>
      </c>
      <c r="F2" s="170">
        <v>2019</v>
      </c>
      <c r="G2" s="111"/>
      <c r="H2" s="166" t="s">
        <v>169</v>
      </c>
      <c r="I2" s="170">
        <v>1</v>
      </c>
      <c r="J2" s="117"/>
      <c r="K2" s="117"/>
      <c r="L2" s="111"/>
      <c r="M2" s="111"/>
      <c r="N2" s="111"/>
      <c r="O2" s="111"/>
      <c r="P2" s="100" t="s">
        <v>179</v>
      </c>
      <c r="R2" s="93" t="s">
        <v>170</v>
      </c>
    </row>
    <row r="4" spans="1:18" s="67" customFormat="1" ht="15.95" customHeight="1" x14ac:dyDescent="0.3">
      <c r="A4" s="33"/>
      <c r="B4" s="33" t="s">
        <v>28</v>
      </c>
      <c r="C4" s="126">
        <v>0</v>
      </c>
      <c r="N4" s="127" t="s">
        <v>16</v>
      </c>
      <c r="O4" s="167" t="s">
        <v>29</v>
      </c>
      <c r="P4" s="167" t="s">
        <v>32</v>
      </c>
      <c r="R4" s="93" t="s">
        <v>70</v>
      </c>
    </row>
    <row r="5" spans="1:18" s="67" customFormat="1" ht="15.95" customHeight="1" x14ac:dyDescent="0.3">
      <c r="A5" s="80"/>
      <c r="B5" s="80" t="s">
        <v>3</v>
      </c>
      <c r="C5" s="81">
        <f>C45</f>
        <v>1000</v>
      </c>
      <c r="D5" s="81">
        <f t="shared" ref="D5:N5" si="0">D45</f>
        <v>1000</v>
      </c>
      <c r="E5" s="81">
        <f t="shared" si="0"/>
        <v>0</v>
      </c>
      <c r="F5" s="81">
        <f t="shared" si="0"/>
        <v>0</v>
      </c>
      <c r="G5" s="81">
        <f t="shared" si="0"/>
        <v>0</v>
      </c>
      <c r="H5" s="81">
        <f t="shared" si="0"/>
        <v>0</v>
      </c>
      <c r="I5" s="81">
        <f t="shared" si="0"/>
        <v>0</v>
      </c>
      <c r="J5" s="81">
        <f t="shared" si="0"/>
        <v>0</v>
      </c>
      <c r="K5" s="81">
        <f t="shared" si="0"/>
        <v>0</v>
      </c>
      <c r="L5" s="81">
        <f t="shared" si="0"/>
        <v>0</v>
      </c>
      <c r="M5" s="81">
        <f t="shared" si="0"/>
        <v>0</v>
      </c>
      <c r="N5" s="81">
        <f t="shared" si="0"/>
        <v>0</v>
      </c>
      <c r="O5" s="224">
        <f>SUM(C5:N5)</f>
        <v>2000</v>
      </c>
      <c r="P5" s="224">
        <f>O5/COLUMNS(C5:N5)</f>
        <v>166.66666666666666</v>
      </c>
      <c r="R5" s="128"/>
    </row>
    <row r="6" spans="1:18" s="67" customFormat="1" ht="15.95" customHeight="1" thickBot="1" x14ac:dyDescent="0.35">
      <c r="A6" s="123"/>
      <c r="B6" s="123" t="s">
        <v>4</v>
      </c>
      <c r="C6" s="124">
        <f>C148</f>
        <v>502.54</v>
      </c>
      <c r="D6" s="124">
        <f t="shared" ref="D6:N6" si="1">D148</f>
        <v>443.29</v>
      </c>
      <c r="E6" s="124">
        <f t="shared" si="1"/>
        <v>200</v>
      </c>
      <c r="F6" s="124">
        <f t="shared" si="1"/>
        <v>0</v>
      </c>
      <c r="G6" s="124">
        <f t="shared" si="1"/>
        <v>0</v>
      </c>
      <c r="H6" s="124">
        <f t="shared" si="1"/>
        <v>0</v>
      </c>
      <c r="I6" s="124">
        <f t="shared" si="1"/>
        <v>0</v>
      </c>
      <c r="J6" s="124">
        <f t="shared" si="1"/>
        <v>0</v>
      </c>
      <c r="K6" s="124">
        <f t="shared" si="1"/>
        <v>0</v>
      </c>
      <c r="L6" s="124">
        <f t="shared" si="1"/>
        <v>0</v>
      </c>
      <c r="M6" s="124">
        <f t="shared" si="1"/>
        <v>0</v>
      </c>
      <c r="N6" s="124">
        <f t="shared" si="1"/>
        <v>0</v>
      </c>
      <c r="O6" s="225">
        <f>SUM(C6:N6)</f>
        <v>1145.83</v>
      </c>
      <c r="P6" s="225">
        <f>O6/COLUMNS(C6:N6)</f>
        <v>95.485833333333332</v>
      </c>
      <c r="R6" s="154" t="s">
        <v>71</v>
      </c>
    </row>
    <row r="7" spans="1:18" s="67" customFormat="1" ht="15.95" customHeight="1" thickTop="1" x14ac:dyDescent="0.3">
      <c r="A7" s="122"/>
      <c r="B7" s="122" t="s">
        <v>30</v>
      </c>
      <c r="C7" s="78">
        <f>C5-C6</f>
        <v>497.46</v>
      </c>
      <c r="D7" s="78">
        <f t="shared" ref="D7:N7" si="2">D5-D6</f>
        <v>556.71</v>
      </c>
      <c r="E7" s="78">
        <f t="shared" si="2"/>
        <v>-200</v>
      </c>
      <c r="F7" s="78">
        <f t="shared" si="2"/>
        <v>0</v>
      </c>
      <c r="G7" s="78">
        <f t="shared" si="2"/>
        <v>0</v>
      </c>
      <c r="H7" s="78">
        <f t="shared" si="2"/>
        <v>0</v>
      </c>
      <c r="I7" s="78">
        <f t="shared" si="2"/>
        <v>0</v>
      </c>
      <c r="J7" s="78">
        <f t="shared" si="2"/>
        <v>0</v>
      </c>
      <c r="K7" s="78">
        <f t="shared" si="2"/>
        <v>0</v>
      </c>
      <c r="L7" s="78">
        <f t="shared" si="2"/>
        <v>0</v>
      </c>
      <c r="M7" s="78">
        <f t="shared" si="2"/>
        <v>0</v>
      </c>
      <c r="N7" s="78">
        <f t="shared" si="2"/>
        <v>0</v>
      </c>
      <c r="O7" s="130">
        <f>SUM(C7:N7)</f>
        <v>854.17000000000007</v>
      </c>
      <c r="P7" s="130">
        <f>O7/COLUMNS(C7:N7)</f>
        <v>71.180833333333339</v>
      </c>
      <c r="R7" s="154" t="s">
        <v>167</v>
      </c>
    </row>
    <row r="8" spans="1:18" s="67" customFormat="1" ht="15.95" customHeight="1" x14ac:dyDescent="0.3">
      <c r="A8" s="122"/>
      <c r="B8" s="122" t="s">
        <v>72</v>
      </c>
      <c r="C8" s="132">
        <f>C4+C7</f>
        <v>497.46</v>
      </c>
      <c r="D8" s="132">
        <f>C8+D7</f>
        <v>1054.17</v>
      </c>
      <c r="E8" s="132">
        <f t="shared" ref="E8:N8" si="3">D8+E7</f>
        <v>854.17000000000007</v>
      </c>
      <c r="F8" s="132">
        <f t="shared" si="3"/>
        <v>854.17000000000007</v>
      </c>
      <c r="G8" s="132">
        <f t="shared" si="3"/>
        <v>854.17000000000007</v>
      </c>
      <c r="H8" s="132">
        <f t="shared" si="3"/>
        <v>854.17000000000007</v>
      </c>
      <c r="I8" s="132">
        <f t="shared" si="3"/>
        <v>854.17000000000007</v>
      </c>
      <c r="J8" s="132">
        <f t="shared" si="3"/>
        <v>854.17000000000007</v>
      </c>
      <c r="K8" s="132">
        <f t="shared" si="3"/>
        <v>854.17000000000007</v>
      </c>
      <c r="L8" s="132">
        <f t="shared" si="3"/>
        <v>854.17000000000007</v>
      </c>
      <c r="M8" s="132">
        <f t="shared" si="3"/>
        <v>854.17000000000007</v>
      </c>
      <c r="N8" s="132">
        <f t="shared" si="3"/>
        <v>854.17000000000007</v>
      </c>
      <c r="O8" s="131"/>
      <c r="P8" s="131"/>
      <c r="R8" s="154"/>
    </row>
    <row r="9" spans="1:18" s="67" customFormat="1" ht="15.95" customHeight="1" x14ac:dyDescent="0.2">
      <c r="A9" s="129"/>
      <c r="C9" s="129"/>
      <c r="D9" s="129"/>
      <c r="E9" s="129"/>
      <c r="F9" s="129"/>
      <c r="G9" s="129"/>
      <c r="H9" s="129"/>
      <c r="I9" s="129"/>
      <c r="J9" s="129"/>
      <c r="K9" s="129"/>
      <c r="L9" s="129"/>
      <c r="M9" s="129"/>
      <c r="N9" s="129"/>
      <c r="O9" s="51"/>
      <c r="P9" s="51"/>
      <c r="R9" s="93"/>
    </row>
    <row r="10" spans="1:18" s="67" customFormat="1" ht="15.95" customHeight="1" x14ac:dyDescent="0.2">
      <c r="A10" s="164"/>
      <c r="B10" s="164"/>
      <c r="C10" s="165">
        <f t="shared" ref="C10:N10" si="4">C11</f>
        <v>43466</v>
      </c>
      <c r="D10" s="165">
        <f t="shared" si="4"/>
        <v>43497</v>
      </c>
      <c r="E10" s="165">
        <f t="shared" si="4"/>
        <v>43525</v>
      </c>
      <c r="F10" s="165">
        <f t="shared" si="4"/>
        <v>43556</v>
      </c>
      <c r="G10" s="165">
        <f t="shared" si="4"/>
        <v>43586</v>
      </c>
      <c r="H10" s="165">
        <f t="shared" si="4"/>
        <v>43617</v>
      </c>
      <c r="I10" s="165">
        <f t="shared" si="4"/>
        <v>43647</v>
      </c>
      <c r="J10" s="165">
        <f t="shared" si="4"/>
        <v>43678</v>
      </c>
      <c r="K10" s="165">
        <f t="shared" si="4"/>
        <v>43709</v>
      </c>
      <c r="L10" s="165">
        <f t="shared" si="4"/>
        <v>43739</v>
      </c>
      <c r="M10" s="165">
        <f t="shared" si="4"/>
        <v>43770</v>
      </c>
      <c r="N10" s="165">
        <f t="shared" si="4"/>
        <v>43800</v>
      </c>
      <c r="O10" s="51"/>
      <c r="P10" s="51"/>
      <c r="R10" s="93"/>
    </row>
    <row r="11" spans="1:18" s="67" customFormat="1" ht="15.95" customHeight="1" x14ac:dyDescent="0.2">
      <c r="A11" s="155"/>
      <c r="B11" s="155" t="s">
        <v>68</v>
      </c>
      <c r="C11" s="156">
        <f>DATE(F2,I2,1)</f>
        <v>43466</v>
      </c>
      <c r="D11" s="156">
        <f t="shared" ref="D11:N11" si="5">DATE(YEAR(C11+35),MONTH(C11+35),1)</f>
        <v>43497</v>
      </c>
      <c r="E11" s="156">
        <f t="shared" si="5"/>
        <v>43525</v>
      </c>
      <c r="F11" s="156">
        <f t="shared" si="5"/>
        <v>43556</v>
      </c>
      <c r="G11" s="156">
        <f t="shared" si="5"/>
        <v>43586</v>
      </c>
      <c r="H11" s="156">
        <f t="shared" si="5"/>
        <v>43617</v>
      </c>
      <c r="I11" s="156">
        <f t="shared" si="5"/>
        <v>43647</v>
      </c>
      <c r="J11" s="156">
        <f t="shared" si="5"/>
        <v>43678</v>
      </c>
      <c r="K11" s="156">
        <f t="shared" si="5"/>
        <v>43709</v>
      </c>
      <c r="L11" s="156">
        <f t="shared" si="5"/>
        <v>43739</v>
      </c>
      <c r="M11" s="156">
        <f t="shared" si="5"/>
        <v>43770</v>
      </c>
      <c r="N11" s="156">
        <f t="shared" si="5"/>
        <v>43800</v>
      </c>
      <c r="O11" s="51"/>
      <c r="P11" s="51"/>
    </row>
    <row r="12" spans="1:18" s="67" customFormat="1" ht="15.95" customHeight="1" x14ac:dyDescent="0.2">
      <c r="A12" s="155"/>
      <c r="B12" s="155" t="s">
        <v>69</v>
      </c>
      <c r="C12" s="156">
        <f t="shared" ref="C12:N12" si="6">DATE(YEAR(C11+35),MONTH(C11+35),1)-1</f>
        <v>43496</v>
      </c>
      <c r="D12" s="156">
        <f t="shared" si="6"/>
        <v>43524</v>
      </c>
      <c r="E12" s="156">
        <f t="shared" si="6"/>
        <v>43555</v>
      </c>
      <c r="F12" s="156">
        <f t="shared" si="6"/>
        <v>43585</v>
      </c>
      <c r="G12" s="156">
        <f t="shared" si="6"/>
        <v>43616</v>
      </c>
      <c r="H12" s="156">
        <f t="shared" si="6"/>
        <v>43646</v>
      </c>
      <c r="I12" s="156">
        <f t="shared" si="6"/>
        <v>43677</v>
      </c>
      <c r="J12" s="156">
        <f t="shared" si="6"/>
        <v>43708</v>
      </c>
      <c r="K12" s="156">
        <f t="shared" si="6"/>
        <v>43738</v>
      </c>
      <c r="L12" s="156">
        <f t="shared" si="6"/>
        <v>43769</v>
      </c>
      <c r="M12" s="156">
        <f t="shared" si="6"/>
        <v>43799</v>
      </c>
      <c r="N12" s="156">
        <f t="shared" si="6"/>
        <v>43830</v>
      </c>
      <c r="O12" s="51"/>
      <c r="P12" s="51"/>
    </row>
    <row r="13" spans="1:18" x14ac:dyDescent="0.2">
      <c r="A13" s="51"/>
      <c r="C13" s="51"/>
      <c r="D13" s="51"/>
      <c r="E13" s="51"/>
      <c r="F13" s="51"/>
      <c r="G13" s="51"/>
      <c r="H13" s="51"/>
      <c r="I13" s="51"/>
      <c r="J13" s="51"/>
      <c r="K13" s="51"/>
      <c r="L13" s="51"/>
      <c r="M13" s="51"/>
      <c r="N13" s="51"/>
      <c r="O13" s="51"/>
      <c r="P13" s="51"/>
    </row>
    <row r="14" spans="1:18" s="101" customFormat="1" ht="18.95" customHeight="1" x14ac:dyDescent="0.2">
      <c r="A14" s="227" t="s">
        <v>2</v>
      </c>
      <c r="B14" s="160"/>
      <c r="C14" s="161"/>
      <c r="D14" s="161"/>
      <c r="E14" s="161"/>
      <c r="F14" s="161"/>
      <c r="G14" s="161"/>
      <c r="H14" s="161"/>
      <c r="I14" s="161"/>
      <c r="J14" s="161"/>
      <c r="K14" s="161"/>
      <c r="L14" s="161"/>
      <c r="M14" s="161"/>
      <c r="N14" s="161"/>
      <c r="O14" s="222" t="s">
        <v>29</v>
      </c>
      <c r="P14" s="222" t="s">
        <v>32</v>
      </c>
      <c r="R14" s="145"/>
    </row>
    <row r="15" spans="1:18" s="23" customFormat="1" x14ac:dyDescent="0.2">
      <c r="A15" s="228" t="str">
        <f t="array" ref="A15:A44">IF(ISBLANK(Budget!A13:A42)," - ",Budget!A13:A42)</f>
        <v>Dividends</v>
      </c>
      <c r="B15" s="86"/>
      <c r="C15" s="83">
        <f>SUMIFS(Transactions!$J:$J,Transactions!$G:$G,$A15,Transactions!$B:$B,"&gt;="&amp;C$11,Transactions!$B:$B,"&lt;="&amp;C$12)-SUMIFS(Transactions!$I:$I,Transactions!$G:$G,$A15,Transactions!$B:$B,"&gt;="&amp;C$11,Transactions!$B:$B,"&lt;="&amp;C$12)</f>
        <v>0</v>
      </c>
      <c r="D15" s="83">
        <f>SUMIFS(Transactions!$J:$J,Transactions!$G:$G,$A15,Transactions!$B:$B,"&gt;="&amp;D$11,Transactions!$B:$B,"&lt;="&amp;D$12)-SUMIFS(Transactions!$I:$I,Transactions!$G:$G,$A15,Transactions!$B:$B,"&gt;="&amp;D$11,Transactions!$B:$B,"&lt;="&amp;D$12)</f>
        <v>0</v>
      </c>
      <c r="E15" s="83">
        <f>SUMIFS(Transactions!$J:$J,Transactions!$G:$G,$A15,Transactions!$B:$B,"&gt;="&amp;E$11,Transactions!$B:$B,"&lt;="&amp;E$12)-SUMIFS(Transactions!$I:$I,Transactions!$G:$G,$A15,Transactions!$B:$B,"&gt;="&amp;E$11,Transactions!$B:$B,"&lt;="&amp;E$12)</f>
        <v>0</v>
      </c>
      <c r="F15" s="83">
        <f>SUMIFS(Transactions!$J:$J,Transactions!$G:$G,$A15,Transactions!$B:$B,"&gt;="&amp;F$11,Transactions!$B:$B,"&lt;="&amp;F$12)-SUMIFS(Transactions!$I:$I,Transactions!$G:$G,$A15,Transactions!$B:$B,"&gt;="&amp;F$11,Transactions!$B:$B,"&lt;="&amp;F$12)</f>
        <v>0</v>
      </c>
      <c r="G15" s="83">
        <f>SUMIFS(Transactions!$J:$J,Transactions!$G:$G,$A15,Transactions!$B:$B,"&gt;="&amp;G$11,Transactions!$B:$B,"&lt;="&amp;G$12)-SUMIFS(Transactions!$I:$I,Transactions!$G:$G,$A15,Transactions!$B:$B,"&gt;="&amp;G$11,Transactions!$B:$B,"&lt;="&amp;G$12)</f>
        <v>0</v>
      </c>
      <c r="H15" s="83">
        <f>SUMIFS(Transactions!$J:$J,Transactions!$G:$G,$A15,Transactions!$B:$B,"&gt;="&amp;H$11,Transactions!$B:$B,"&lt;="&amp;H$12)-SUMIFS(Transactions!$I:$I,Transactions!$G:$G,$A15,Transactions!$B:$B,"&gt;="&amp;H$11,Transactions!$B:$B,"&lt;="&amp;H$12)</f>
        <v>0</v>
      </c>
      <c r="I15" s="83">
        <f>SUMIFS(Transactions!$J:$J,Transactions!$G:$G,$A15,Transactions!$B:$B,"&gt;="&amp;I$11,Transactions!$B:$B,"&lt;="&amp;I$12)-SUMIFS(Transactions!$I:$I,Transactions!$G:$G,$A15,Transactions!$B:$B,"&gt;="&amp;I$11,Transactions!$B:$B,"&lt;="&amp;I$12)</f>
        <v>0</v>
      </c>
      <c r="J15" s="83">
        <f>SUMIFS(Transactions!$J:$J,Transactions!$G:$G,$A15,Transactions!$B:$B,"&gt;="&amp;J$11,Transactions!$B:$B,"&lt;="&amp;J$12)-SUMIFS(Transactions!$I:$I,Transactions!$G:$G,$A15,Transactions!$B:$B,"&gt;="&amp;J$11,Transactions!$B:$B,"&lt;="&amp;J$12)</f>
        <v>0</v>
      </c>
      <c r="K15" s="83">
        <f>SUMIFS(Transactions!$J:$J,Transactions!$G:$G,$A15,Transactions!$B:$B,"&gt;="&amp;K$11,Transactions!$B:$B,"&lt;="&amp;K$12)-SUMIFS(Transactions!$I:$I,Transactions!$G:$G,$A15,Transactions!$B:$B,"&gt;="&amp;K$11,Transactions!$B:$B,"&lt;="&amp;K$12)</f>
        <v>0</v>
      </c>
      <c r="L15" s="83">
        <f>SUMIFS(Transactions!$J:$J,Transactions!$G:$G,$A15,Transactions!$B:$B,"&gt;="&amp;L$11,Transactions!$B:$B,"&lt;="&amp;L$12)-SUMIFS(Transactions!$I:$I,Transactions!$G:$G,$A15,Transactions!$B:$B,"&gt;="&amp;L$11,Transactions!$B:$B,"&lt;="&amp;L$12)</f>
        <v>0</v>
      </c>
      <c r="M15" s="83">
        <f>SUMIFS(Transactions!$J:$J,Transactions!$G:$G,$A15,Transactions!$B:$B,"&gt;="&amp;M$11,Transactions!$B:$B,"&lt;="&amp;M$12)-SUMIFS(Transactions!$I:$I,Transactions!$G:$G,$A15,Transactions!$B:$B,"&gt;="&amp;M$11,Transactions!$B:$B,"&lt;="&amp;M$12)</f>
        <v>0</v>
      </c>
      <c r="N15" s="83">
        <f>SUMIFS(Transactions!$J:$J,Transactions!$G:$G,$A15,Transactions!$B:$B,"&gt;="&amp;N$11,Transactions!$B:$B,"&lt;="&amp;N$12)-SUMIFS(Transactions!$I:$I,Transactions!$G:$G,$A15,Transactions!$B:$B,"&gt;="&amp;N$11,Transactions!$B:$B,"&lt;="&amp;N$12)</f>
        <v>0</v>
      </c>
      <c r="O15" s="157">
        <f>SUM(C15:N15)</f>
        <v>0</v>
      </c>
      <c r="P15" s="157">
        <f>O15/COLUMNS(C15:N15)</f>
        <v>0</v>
      </c>
      <c r="R15" s="147"/>
    </row>
    <row r="16" spans="1:18" s="23" customFormat="1" x14ac:dyDescent="0.2">
      <c r="A16" s="228" t="str">
        <v>Financial Aid</v>
      </c>
      <c r="B16" s="86"/>
      <c r="C16" s="83">
        <f>SUMIFS(Transactions!$J:$J,Transactions!$G:$G,$A16,Transactions!$B:$B,"&gt;="&amp;C$11,Transactions!$B:$B,"&lt;="&amp;C$12)-SUMIFS(Transactions!$I:$I,Transactions!$G:$G,$A16,Transactions!$B:$B,"&gt;="&amp;C$11,Transactions!$B:$B,"&lt;="&amp;C$12)</f>
        <v>0</v>
      </c>
      <c r="D16" s="83">
        <f>SUMIFS(Transactions!$J:$J,Transactions!$G:$G,$A16,Transactions!$B:$B,"&gt;="&amp;D$11,Transactions!$B:$B,"&lt;="&amp;D$12)-SUMIFS(Transactions!$I:$I,Transactions!$G:$G,$A16,Transactions!$B:$B,"&gt;="&amp;D$11,Transactions!$B:$B,"&lt;="&amp;D$12)</f>
        <v>0</v>
      </c>
      <c r="E16" s="83">
        <f>SUMIFS(Transactions!$J:$J,Transactions!$G:$G,$A16,Transactions!$B:$B,"&gt;="&amp;E$11,Transactions!$B:$B,"&lt;="&amp;E$12)-SUMIFS(Transactions!$I:$I,Transactions!$G:$G,$A16,Transactions!$B:$B,"&gt;="&amp;E$11,Transactions!$B:$B,"&lt;="&amp;E$12)</f>
        <v>0</v>
      </c>
      <c r="F16" s="83">
        <f>SUMIFS(Transactions!$J:$J,Transactions!$G:$G,$A16,Transactions!$B:$B,"&gt;="&amp;F$11,Transactions!$B:$B,"&lt;="&amp;F$12)-SUMIFS(Transactions!$I:$I,Transactions!$G:$G,$A16,Transactions!$B:$B,"&gt;="&amp;F$11,Transactions!$B:$B,"&lt;="&amp;F$12)</f>
        <v>0</v>
      </c>
      <c r="G16" s="83">
        <f>SUMIFS(Transactions!$J:$J,Transactions!$G:$G,$A16,Transactions!$B:$B,"&gt;="&amp;G$11,Transactions!$B:$B,"&lt;="&amp;G$12)-SUMIFS(Transactions!$I:$I,Transactions!$G:$G,$A16,Transactions!$B:$B,"&gt;="&amp;G$11,Transactions!$B:$B,"&lt;="&amp;G$12)</f>
        <v>0</v>
      </c>
      <c r="H16" s="83">
        <f>SUMIFS(Transactions!$J:$J,Transactions!$G:$G,$A16,Transactions!$B:$B,"&gt;="&amp;H$11,Transactions!$B:$B,"&lt;="&amp;H$12)-SUMIFS(Transactions!$I:$I,Transactions!$G:$G,$A16,Transactions!$B:$B,"&gt;="&amp;H$11,Transactions!$B:$B,"&lt;="&amp;H$12)</f>
        <v>0</v>
      </c>
      <c r="I16" s="83">
        <f>SUMIFS(Transactions!$J:$J,Transactions!$G:$G,$A16,Transactions!$B:$B,"&gt;="&amp;I$11,Transactions!$B:$B,"&lt;="&amp;I$12)-SUMIFS(Transactions!$I:$I,Transactions!$G:$G,$A16,Transactions!$B:$B,"&gt;="&amp;I$11,Transactions!$B:$B,"&lt;="&amp;I$12)</f>
        <v>0</v>
      </c>
      <c r="J16" s="83">
        <f>SUMIFS(Transactions!$J:$J,Transactions!$G:$G,$A16,Transactions!$B:$B,"&gt;="&amp;J$11,Transactions!$B:$B,"&lt;="&amp;J$12)-SUMIFS(Transactions!$I:$I,Transactions!$G:$G,$A16,Transactions!$B:$B,"&gt;="&amp;J$11,Transactions!$B:$B,"&lt;="&amp;J$12)</f>
        <v>0</v>
      </c>
      <c r="K16" s="83">
        <f>SUMIFS(Transactions!$J:$J,Transactions!$G:$G,$A16,Transactions!$B:$B,"&gt;="&amp;K$11,Transactions!$B:$B,"&lt;="&amp;K$12)-SUMIFS(Transactions!$I:$I,Transactions!$G:$G,$A16,Transactions!$B:$B,"&gt;="&amp;K$11,Transactions!$B:$B,"&lt;="&amp;K$12)</f>
        <v>0</v>
      </c>
      <c r="L16" s="83">
        <f>SUMIFS(Transactions!$J:$J,Transactions!$G:$G,$A16,Transactions!$B:$B,"&gt;="&amp;L$11,Transactions!$B:$B,"&lt;="&amp;L$12)-SUMIFS(Transactions!$I:$I,Transactions!$G:$G,$A16,Transactions!$B:$B,"&gt;="&amp;L$11,Transactions!$B:$B,"&lt;="&amp;L$12)</f>
        <v>0</v>
      </c>
      <c r="M16" s="83">
        <f>SUMIFS(Transactions!$J:$J,Transactions!$G:$G,$A16,Transactions!$B:$B,"&gt;="&amp;M$11,Transactions!$B:$B,"&lt;="&amp;M$12)-SUMIFS(Transactions!$I:$I,Transactions!$G:$G,$A16,Transactions!$B:$B,"&gt;="&amp;M$11,Transactions!$B:$B,"&lt;="&amp;M$12)</f>
        <v>0</v>
      </c>
      <c r="N16" s="83">
        <f>SUMIFS(Transactions!$J:$J,Transactions!$G:$G,$A16,Transactions!$B:$B,"&gt;="&amp;N$11,Transactions!$B:$B,"&lt;="&amp;N$12)-SUMIFS(Transactions!$I:$I,Transactions!$G:$G,$A16,Transactions!$B:$B,"&gt;="&amp;N$11,Transactions!$B:$B,"&lt;="&amp;N$12)</f>
        <v>0</v>
      </c>
      <c r="O16" s="157">
        <f t="shared" ref="O16:O22" si="7">SUM(C16:N16)</f>
        <v>0</v>
      </c>
      <c r="P16" s="157">
        <f t="shared" ref="P16:P45" si="8">O16/COLUMNS(C16:N16)</f>
        <v>0</v>
      </c>
      <c r="R16" s="4"/>
    </row>
    <row r="17" spans="1:18" s="23" customFormat="1" x14ac:dyDescent="0.2">
      <c r="A17" s="229" t="str">
        <v>Gifts Received</v>
      </c>
      <c r="B17" s="4"/>
      <c r="C17" s="83">
        <f>SUMIFS(Transactions!$J:$J,Transactions!$G:$G,$A17,Transactions!$B:$B,"&gt;="&amp;C$11,Transactions!$B:$B,"&lt;="&amp;C$12)-SUMIFS(Transactions!$I:$I,Transactions!$G:$G,$A17,Transactions!$B:$B,"&gt;="&amp;C$11,Transactions!$B:$B,"&lt;="&amp;C$12)</f>
        <v>0</v>
      </c>
      <c r="D17" s="83">
        <f>SUMIFS(Transactions!$J:$J,Transactions!$G:$G,$A17,Transactions!$B:$B,"&gt;="&amp;D$11,Transactions!$B:$B,"&lt;="&amp;D$12)-SUMIFS(Transactions!$I:$I,Transactions!$G:$G,$A17,Transactions!$B:$B,"&gt;="&amp;D$11,Transactions!$B:$B,"&lt;="&amp;D$12)</f>
        <v>0</v>
      </c>
      <c r="E17" s="83">
        <f>SUMIFS(Transactions!$J:$J,Transactions!$G:$G,$A17,Transactions!$B:$B,"&gt;="&amp;E$11,Transactions!$B:$B,"&lt;="&amp;E$12)-SUMIFS(Transactions!$I:$I,Transactions!$G:$G,$A17,Transactions!$B:$B,"&gt;="&amp;E$11,Transactions!$B:$B,"&lt;="&amp;E$12)</f>
        <v>0</v>
      </c>
      <c r="F17" s="83">
        <f>SUMIFS(Transactions!$J:$J,Transactions!$G:$G,$A17,Transactions!$B:$B,"&gt;="&amp;F$11,Transactions!$B:$B,"&lt;="&amp;F$12)-SUMIFS(Transactions!$I:$I,Transactions!$G:$G,$A17,Transactions!$B:$B,"&gt;="&amp;F$11,Transactions!$B:$B,"&lt;="&amp;F$12)</f>
        <v>0</v>
      </c>
      <c r="G17" s="83">
        <f>SUMIFS(Transactions!$J:$J,Transactions!$G:$G,$A17,Transactions!$B:$B,"&gt;="&amp;G$11,Transactions!$B:$B,"&lt;="&amp;G$12)-SUMIFS(Transactions!$I:$I,Transactions!$G:$G,$A17,Transactions!$B:$B,"&gt;="&amp;G$11,Transactions!$B:$B,"&lt;="&amp;G$12)</f>
        <v>0</v>
      </c>
      <c r="H17" s="83">
        <f>SUMIFS(Transactions!$J:$J,Transactions!$G:$G,$A17,Transactions!$B:$B,"&gt;="&amp;H$11,Transactions!$B:$B,"&lt;="&amp;H$12)-SUMIFS(Transactions!$I:$I,Transactions!$G:$G,$A17,Transactions!$B:$B,"&gt;="&amp;H$11,Transactions!$B:$B,"&lt;="&amp;H$12)</f>
        <v>0</v>
      </c>
      <c r="I17" s="83">
        <f>SUMIFS(Transactions!$J:$J,Transactions!$G:$G,$A17,Transactions!$B:$B,"&gt;="&amp;I$11,Transactions!$B:$B,"&lt;="&amp;I$12)-SUMIFS(Transactions!$I:$I,Transactions!$G:$G,$A17,Transactions!$B:$B,"&gt;="&amp;I$11,Transactions!$B:$B,"&lt;="&amp;I$12)</f>
        <v>0</v>
      </c>
      <c r="J17" s="83">
        <f>SUMIFS(Transactions!$J:$J,Transactions!$G:$G,$A17,Transactions!$B:$B,"&gt;="&amp;J$11,Transactions!$B:$B,"&lt;="&amp;J$12)-SUMIFS(Transactions!$I:$I,Transactions!$G:$G,$A17,Transactions!$B:$B,"&gt;="&amp;J$11,Transactions!$B:$B,"&lt;="&amp;J$12)</f>
        <v>0</v>
      </c>
      <c r="K17" s="83">
        <f>SUMIFS(Transactions!$J:$J,Transactions!$G:$G,$A17,Transactions!$B:$B,"&gt;="&amp;K$11,Transactions!$B:$B,"&lt;="&amp;K$12)-SUMIFS(Transactions!$I:$I,Transactions!$G:$G,$A17,Transactions!$B:$B,"&gt;="&amp;K$11,Transactions!$B:$B,"&lt;="&amp;K$12)</f>
        <v>0</v>
      </c>
      <c r="L17" s="83">
        <f>SUMIFS(Transactions!$J:$J,Transactions!$G:$G,$A17,Transactions!$B:$B,"&gt;="&amp;L$11,Transactions!$B:$B,"&lt;="&amp;L$12)-SUMIFS(Transactions!$I:$I,Transactions!$G:$G,$A17,Transactions!$B:$B,"&gt;="&amp;L$11,Transactions!$B:$B,"&lt;="&amp;L$12)</f>
        <v>0</v>
      </c>
      <c r="M17" s="83">
        <f>SUMIFS(Transactions!$J:$J,Transactions!$G:$G,$A17,Transactions!$B:$B,"&gt;="&amp;M$11,Transactions!$B:$B,"&lt;="&amp;M$12)-SUMIFS(Transactions!$I:$I,Transactions!$G:$G,$A17,Transactions!$B:$B,"&gt;="&amp;M$11,Transactions!$B:$B,"&lt;="&amp;M$12)</f>
        <v>0</v>
      </c>
      <c r="N17" s="83">
        <f>SUMIFS(Transactions!$J:$J,Transactions!$G:$G,$A17,Transactions!$B:$B,"&gt;="&amp;N$11,Transactions!$B:$B,"&lt;="&amp;N$12)-SUMIFS(Transactions!$I:$I,Transactions!$G:$G,$A17,Transactions!$B:$B,"&gt;="&amp;N$11,Transactions!$B:$B,"&lt;="&amp;N$12)</f>
        <v>0</v>
      </c>
      <c r="O17" s="157">
        <f t="shared" si="7"/>
        <v>0</v>
      </c>
      <c r="P17" s="157">
        <f t="shared" si="8"/>
        <v>0</v>
      </c>
      <c r="R17" s="147"/>
    </row>
    <row r="18" spans="1:18" s="23" customFormat="1" x14ac:dyDescent="0.2">
      <c r="A18" s="229" t="str">
        <v>Interest Income</v>
      </c>
      <c r="B18" s="4"/>
      <c r="C18" s="83">
        <f>SUMIFS(Transactions!$J:$J,Transactions!$G:$G,$A18,Transactions!$B:$B,"&gt;="&amp;C$11,Transactions!$B:$B,"&lt;="&amp;C$12)-SUMIFS(Transactions!$I:$I,Transactions!$G:$G,$A18,Transactions!$B:$B,"&gt;="&amp;C$11,Transactions!$B:$B,"&lt;="&amp;C$12)</f>
        <v>0</v>
      </c>
      <c r="D18" s="83">
        <f>SUMIFS(Transactions!$J:$J,Transactions!$G:$G,$A18,Transactions!$B:$B,"&gt;="&amp;D$11,Transactions!$B:$B,"&lt;="&amp;D$12)-SUMIFS(Transactions!$I:$I,Transactions!$G:$G,$A18,Transactions!$B:$B,"&gt;="&amp;D$11,Transactions!$B:$B,"&lt;="&amp;D$12)</f>
        <v>0</v>
      </c>
      <c r="E18" s="83">
        <f>SUMIFS(Transactions!$J:$J,Transactions!$G:$G,$A18,Transactions!$B:$B,"&gt;="&amp;E$11,Transactions!$B:$B,"&lt;="&amp;E$12)-SUMIFS(Transactions!$I:$I,Transactions!$G:$G,$A18,Transactions!$B:$B,"&gt;="&amp;E$11,Transactions!$B:$B,"&lt;="&amp;E$12)</f>
        <v>0</v>
      </c>
      <c r="F18" s="83">
        <f>SUMIFS(Transactions!$J:$J,Transactions!$G:$G,$A18,Transactions!$B:$B,"&gt;="&amp;F$11,Transactions!$B:$B,"&lt;="&amp;F$12)-SUMIFS(Transactions!$I:$I,Transactions!$G:$G,$A18,Transactions!$B:$B,"&gt;="&amp;F$11,Transactions!$B:$B,"&lt;="&amp;F$12)</f>
        <v>0</v>
      </c>
      <c r="G18" s="83">
        <f>SUMIFS(Transactions!$J:$J,Transactions!$G:$G,$A18,Transactions!$B:$B,"&gt;="&amp;G$11,Transactions!$B:$B,"&lt;="&amp;G$12)-SUMIFS(Transactions!$I:$I,Transactions!$G:$G,$A18,Transactions!$B:$B,"&gt;="&amp;G$11,Transactions!$B:$B,"&lt;="&amp;G$12)</f>
        <v>0</v>
      </c>
      <c r="H18" s="83">
        <f>SUMIFS(Transactions!$J:$J,Transactions!$G:$G,$A18,Transactions!$B:$B,"&gt;="&amp;H$11,Transactions!$B:$B,"&lt;="&amp;H$12)-SUMIFS(Transactions!$I:$I,Transactions!$G:$G,$A18,Transactions!$B:$B,"&gt;="&amp;H$11,Transactions!$B:$B,"&lt;="&amp;H$12)</f>
        <v>0</v>
      </c>
      <c r="I18" s="83">
        <f>SUMIFS(Transactions!$J:$J,Transactions!$G:$G,$A18,Transactions!$B:$B,"&gt;="&amp;I$11,Transactions!$B:$B,"&lt;="&amp;I$12)-SUMIFS(Transactions!$I:$I,Transactions!$G:$G,$A18,Transactions!$B:$B,"&gt;="&amp;I$11,Transactions!$B:$B,"&lt;="&amp;I$12)</f>
        <v>0</v>
      </c>
      <c r="J18" s="83">
        <f>SUMIFS(Transactions!$J:$J,Transactions!$G:$G,$A18,Transactions!$B:$B,"&gt;="&amp;J$11,Transactions!$B:$B,"&lt;="&amp;J$12)-SUMIFS(Transactions!$I:$I,Transactions!$G:$G,$A18,Transactions!$B:$B,"&gt;="&amp;J$11,Transactions!$B:$B,"&lt;="&amp;J$12)</f>
        <v>0</v>
      </c>
      <c r="K18" s="83">
        <f>SUMIFS(Transactions!$J:$J,Transactions!$G:$G,$A18,Transactions!$B:$B,"&gt;="&amp;K$11,Transactions!$B:$B,"&lt;="&amp;K$12)-SUMIFS(Transactions!$I:$I,Transactions!$G:$G,$A18,Transactions!$B:$B,"&gt;="&amp;K$11,Transactions!$B:$B,"&lt;="&amp;K$12)</f>
        <v>0</v>
      </c>
      <c r="L18" s="83">
        <f>SUMIFS(Transactions!$J:$J,Transactions!$G:$G,$A18,Transactions!$B:$B,"&gt;="&amp;L$11,Transactions!$B:$B,"&lt;="&amp;L$12)-SUMIFS(Transactions!$I:$I,Transactions!$G:$G,$A18,Transactions!$B:$B,"&gt;="&amp;L$11,Transactions!$B:$B,"&lt;="&amp;L$12)</f>
        <v>0</v>
      </c>
      <c r="M18" s="83">
        <f>SUMIFS(Transactions!$J:$J,Transactions!$G:$G,$A18,Transactions!$B:$B,"&gt;="&amp;M$11,Transactions!$B:$B,"&lt;="&amp;M$12)-SUMIFS(Transactions!$I:$I,Transactions!$G:$G,$A18,Transactions!$B:$B,"&gt;="&amp;M$11,Transactions!$B:$B,"&lt;="&amp;M$12)</f>
        <v>0</v>
      </c>
      <c r="N18" s="83">
        <f>SUMIFS(Transactions!$J:$J,Transactions!$G:$G,$A18,Transactions!$B:$B,"&gt;="&amp;N$11,Transactions!$B:$B,"&lt;="&amp;N$12)-SUMIFS(Transactions!$I:$I,Transactions!$G:$G,$A18,Transactions!$B:$B,"&gt;="&amp;N$11,Transactions!$B:$B,"&lt;="&amp;N$12)</f>
        <v>0</v>
      </c>
      <c r="O18" s="157">
        <f t="shared" si="7"/>
        <v>0</v>
      </c>
      <c r="P18" s="157">
        <f t="shared" si="8"/>
        <v>0</v>
      </c>
    </row>
    <row r="19" spans="1:18" s="23" customFormat="1" x14ac:dyDescent="0.2">
      <c r="A19" s="229" t="str">
        <v>Other Income</v>
      </c>
      <c r="B19" s="4"/>
      <c r="C19" s="83">
        <f>SUMIFS(Transactions!$J:$J,Transactions!$G:$G,$A19,Transactions!$B:$B,"&gt;="&amp;C$11,Transactions!$B:$B,"&lt;="&amp;C$12)-SUMIFS(Transactions!$I:$I,Transactions!$G:$G,$A19,Transactions!$B:$B,"&gt;="&amp;C$11,Transactions!$B:$B,"&lt;="&amp;C$12)</f>
        <v>0</v>
      </c>
      <c r="D19" s="83">
        <f>SUMIFS(Transactions!$J:$J,Transactions!$G:$G,$A19,Transactions!$B:$B,"&gt;="&amp;D$11,Transactions!$B:$B,"&lt;="&amp;D$12)-SUMIFS(Transactions!$I:$I,Transactions!$G:$G,$A19,Transactions!$B:$B,"&gt;="&amp;D$11,Transactions!$B:$B,"&lt;="&amp;D$12)</f>
        <v>0</v>
      </c>
      <c r="E19" s="83">
        <f>SUMIFS(Transactions!$J:$J,Transactions!$G:$G,$A19,Transactions!$B:$B,"&gt;="&amp;E$11,Transactions!$B:$B,"&lt;="&amp;E$12)-SUMIFS(Transactions!$I:$I,Transactions!$G:$G,$A19,Transactions!$B:$B,"&gt;="&amp;E$11,Transactions!$B:$B,"&lt;="&amp;E$12)</f>
        <v>0</v>
      </c>
      <c r="F19" s="83">
        <f>SUMIFS(Transactions!$J:$J,Transactions!$G:$G,$A19,Transactions!$B:$B,"&gt;="&amp;F$11,Transactions!$B:$B,"&lt;="&amp;F$12)-SUMIFS(Transactions!$I:$I,Transactions!$G:$G,$A19,Transactions!$B:$B,"&gt;="&amp;F$11,Transactions!$B:$B,"&lt;="&amp;F$12)</f>
        <v>0</v>
      </c>
      <c r="G19" s="83">
        <f>SUMIFS(Transactions!$J:$J,Transactions!$G:$G,$A19,Transactions!$B:$B,"&gt;="&amp;G$11,Transactions!$B:$B,"&lt;="&amp;G$12)-SUMIFS(Transactions!$I:$I,Transactions!$G:$G,$A19,Transactions!$B:$B,"&gt;="&amp;G$11,Transactions!$B:$B,"&lt;="&amp;G$12)</f>
        <v>0</v>
      </c>
      <c r="H19" s="83">
        <f>SUMIFS(Transactions!$J:$J,Transactions!$G:$G,$A19,Transactions!$B:$B,"&gt;="&amp;H$11,Transactions!$B:$B,"&lt;="&amp;H$12)-SUMIFS(Transactions!$I:$I,Transactions!$G:$G,$A19,Transactions!$B:$B,"&gt;="&amp;H$11,Transactions!$B:$B,"&lt;="&amp;H$12)</f>
        <v>0</v>
      </c>
      <c r="I19" s="83">
        <f>SUMIFS(Transactions!$J:$J,Transactions!$G:$G,$A19,Transactions!$B:$B,"&gt;="&amp;I$11,Transactions!$B:$B,"&lt;="&amp;I$12)-SUMIFS(Transactions!$I:$I,Transactions!$G:$G,$A19,Transactions!$B:$B,"&gt;="&amp;I$11,Transactions!$B:$B,"&lt;="&amp;I$12)</f>
        <v>0</v>
      </c>
      <c r="J19" s="83">
        <f>SUMIFS(Transactions!$J:$J,Transactions!$G:$G,$A19,Transactions!$B:$B,"&gt;="&amp;J$11,Transactions!$B:$B,"&lt;="&amp;J$12)-SUMIFS(Transactions!$I:$I,Transactions!$G:$G,$A19,Transactions!$B:$B,"&gt;="&amp;J$11,Transactions!$B:$B,"&lt;="&amp;J$12)</f>
        <v>0</v>
      </c>
      <c r="K19" s="83">
        <f>SUMIFS(Transactions!$J:$J,Transactions!$G:$G,$A19,Transactions!$B:$B,"&gt;="&amp;K$11,Transactions!$B:$B,"&lt;="&amp;K$12)-SUMIFS(Transactions!$I:$I,Transactions!$G:$G,$A19,Transactions!$B:$B,"&gt;="&amp;K$11,Transactions!$B:$B,"&lt;="&amp;K$12)</f>
        <v>0</v>
      </c>
      <c r="L19" s="83">
        <f>SUMIFS(Transactions!$J:$J,Transactions!$G:$G,$A19,Transactions!$B:$B,"&gt;="&amp;L$11,Transactions!$B:$B,"&lt;="&amp;L$12)-SUMIFS(Transactions!$I:$I,Transactions!$G:$G,$A19,Transactions!$B:$B,"&gt;="&amp;L$11,Transactions!$B:$B,"&lt;="&amp;L$12)</f>
        <v>0</v>
      </c>
      <c r="M19" s="83">
        <f>SUMIFS(Transactions!$J:$J,Transactions!$G:$G,$A19,Transactions!$B:$B,"&gt;="&amp;M$11,Transactions!$B:$B,"&lt;="&amp;M$12)-SUMIFS(Transactions!$I:$I,Transactions!$G:$G,$A19,Transactions!$B:$B,"&gt;="&amp;M$11,Transactions!$B:$B,"&lt;="&amp;M$12)</f>
        <v>0</v>
      </c>
      <c r="N19" s="83">
        <f>SUMIFS(Transactions!$J:$J,Transactions!$G:$G,$A19,Transactions!$B:$B,"&gt;="&amp;N$11,Transactions!$B:$B,"&lt;="&amp;N$12)-SUMIFS(Transactions!$I:$I,Transactions!$G:$G,$A19,Transactions!$B:$B,"&gt;="&amp;N$11,Transactions!$B:$B,"&lt;="&amp;N$12)</f>
        <v>0</v>
      </c>
      <c r="O19" s="157">
        <f t="shared" si="7"/>
        <v>0</v>
      </c>
      <c r="P19" s="157">
        <f t="shared" si="8"/>
        <v>0</v>
      </c>
    </row>
    <row r="20" spans="1:18" s="23" customFormat="1" x14ac:dyDescent="0.2">
      <c r="A20" s="229" t="str">
        <v>Refunds/Reimbursements</v>
      </c>
      <c r="B20" s="4"/>
      <c r="C20" s="83">
        <f>SUMIFS(Transactions!$J:$J,Transactions!$G:$G,$A20,Transactions!$B:$B,"&gt;="&amp;C$11,Transactions!$B:$B,"&lt;="&amp;C$12)-SUMIFS(Transactions!$I:$I,Transactions!$G:$G,$A20,Transactions!$B:$B,"&gt;="&amp;C$11,Transactions!$B:$B,"&lt;="&amp;C$12)</f>
        <v>0</v>
      </c>
      <c r="D20" s="83">
        <f>SUMIFS(Transactions!$J:$J,Transactions!$G:$G,$A20,Transactions!$B:$B,"&gt;="&amp;D$11,Transactions!$B:$B,"&lt;="&amp;D$12)-SUMIFS(Transactions!$I:$I,Transactions!$G:$G,$A20,Transactions!$B:$B,"&gt;="&amp;D$11,Transactions!$B:$B,"&lt;="&amp;D$12)</f>
        <v>0</v>
      </c>
      <c r="E20" s="83">
        <f>SUMIFS(Transactions!$J:$J,Transactions!$G:$G,$A20,Transactions!$B:$B,"&gt;="&amp;E$11,Transactions!$B:$B,"&lt;="&amp;E$12)-SUMIFS(Transactions!$I:$I,Transactions!$G:$G,$A20,Transactions!$B:$B,"&gt;="&amp;E$11,Transactions!$B:$B,"&lt;="&amp;E$12)</f>
        <v>0</v>
      </c>
      <c r="F20" s="83">
        <f>SUMIFS(Transactions!$J:$J,Transactions!$G:$G,$A20,Transactions!$B:$B,"&gt;="&amp;F$11,Transactions!$B:$B,"&lt;="&amp;F$12)-SUMIFS(Transactions!$I:$I,Transactions!$G:$G,$A20,Transactions!$B:$B,"&gt;="&amp;F$11,Transactions!$B:$B,"&lt;="&amp;F$12)</f>
        <v>0</v>
      </c>
      <c r="G20" s="83">
        <f>SUMIFS(Transactions!$J:$J,Transactions!$G:$G,$A20,Transactions!$B:$B,"&gt;="&amp;G$11,Transactions!$B:$B,"&lt;="&amp;G$12)-SUMIFS(Transactions!$I:$I,Transactions!$G:$G,$A20,Transactions!$B:$B,"&gt;="&amp;G$11,Transactions!$B:$B,"&lt;="&amp;G$12)</f>
        <v>0</v>
      </c>
      <c r="H20" s="83">
        <f>SUMIFS(Transactions!$J:$J,Transactions!$G:$G,$A20,Transactions!$B:$B,"&gt;="&amp;H$11,Transactions!$B:$B,"&lt;="&amp;H$12)-SUMIFS(Transactions!$I:$I,Transactions!$G:$G,$A20,Transactions!$B:$B,"&gt;="&amp;H$11,Transactions!$B:$B,"&lt;="&amp;H$12)</f>
        <v>0</v>
      </c>
      <c r="I20" s="83">
        <f>SUMIFS(Transactions!$J:$J,Transactions!$G:$G,$A20,Transactions!$B:$B,"&gt;="&amp;I$11,Transactions!$B:$B,"&lt;="&amp;I$12)-SUMIFS(Transactions!$I:$I,Transactions!$G:$G,$A20,Transactions!$B:$B,"&gt;="&amp;I$11,Transactions!$B:$B,"&lt;="&amp;I$12)</f>
        <v>0</v>
      </c>
      <c r="J20" s="83">
        <f>SUMIFS(Transactions!$J:$J,Transactions!$G:$G,$A20,Transactions!$B:$B,"&gt;="&amp;J$11,Transactions!$B:$B,"&lt;="&amp;J$12)-SUMIFS(Transactions!$I:$I,Transactions!$G:$G,$A20,Transactions!$B:$B,"&gt;="&amp;J$11,Transactions!$B:$B,"&lt;="&amp;J$12)</f>
        <v>0</v>
      </c>
      <c r="K20" s="83">
        <f>SUMIFS(Transactions!$J:$J,Transactions!$G:$G,$A20,Transactions!$B:$B,"&gt;="&amp;K$11,Transactions!$B:$B,"&lt;="&amp;K$12)-SUMIFS(Transactions!$I:$I,Transactions!$G:$G,$A20,Transactions!$B:$B,"&gt;="&amp;K$11,Transactions!$B:$B,"&lt;="&amp;K$12)</f>
        <v>0</v>
      </c>
      <c r="L20" s="83">
        <f>SUMIFS(Transactions!$J:$J,Transactions!$G:$G,$A20,Transactions!$B:$B,"&gt;="&amp;L$11,Transactions!$B:$B,"&lt;="&amp;L$12)-SUMIFS(Transactions!$I:$I,Transactions!$G:$G,$A20,Transactions!$B:$B,"&gt;="&amp;L$11,Transactions!$B:$B,"&lt;="&amp;L$12)</f>
        <v>0</v>
      </c>
      <c r="M20" s="83">
        <f>SUMIFS(Transactions!$J:$J,Transactions!$G:$G,$A20,Transactions!$B:$B,"&gt;="&amp;M$11,Transactions!$B:$B,"&lt;="&amp;M$12)-SUMIFS(Transactions!$I:$I,Transactions!$G:$G,$A20,Transactions!$B:$B,"&gt;="&amp;M$11,Transactions!$B:$B,"&lt;="&amp;M$12)</f>
        <v>0</v>
      </c>
      <c r="N20" s="83">
        <f>SUMIFS(Transactions!$J:$J,Transactions!$G:$G,$A20,Transactions!$B:$B,"&gt;="&amp;N$11,Transactions!$B:$B,"&lt;="&amp;N$12)-SUMIFS(Transactions!$I:$I,Transactions!$G:$G,$A20,Transactions!$B:$B,"&gt;="&amp;N$11,Transactions!$B:$B,"&lt;="&amp;N$12)</f>
        <v>0</v>
      </c>
      <c r="O20" s="157">
        <f t="shared" si="7"/>
        <v>0</v>
      </c>
      <c r="P20" s="157">
        <f t="shared" si="8"/>
        <v>0</v>
      </c>
    </row>
    <row r="21" spans="1:18" s="23" customFormat="1" x14ac:dyDescent="0.2">
      <c r="A21" s="229" t="str">
        <v>Rental Income</v>
      </c>
      <c r="B21" s="4"/>
      <c r="C21" s="83">
        <f>SUMIFS(Transactions!$J:$J,Transactions!$G:$G,$A21,Transactions!$B:$B,"&gt;="&amp;C$11,Transactions!$B:$B,"&lt;="&amp;C$12)-SUMIFS(Transactions!$I:$I,Transactions!$G:$G,$A21,Transactions!$B:$B,"&gt;="&amp;C$11,Transactions!$B:$B,"&lt;="&amp;C$12)</f>
        <v>0</v>
      </c>
      <c r="D21" s="83">
        <f>SUMIFS(Transactions!$J:$J,Transactions!$G:$G,$A21,Transactions!$B:$B,"&gt;="&amp;D$11,Transactions!$B:$B,"&lt;="&amp;D$12)-SUMIFS(Transactions!$I:$I,Transactions!$G:$G,$A21,Transactions!$B:$B,"&gt;="&amp;D$11,Transactions!$B:$B,"&lt;="&amp;D$12)</f>
        <v>0</v>
      </c>
      <c r="E21" s="83">
        <f>SUMIFS(Transactions!$J:$J,Transactions!$G:$G,$A21,Transactions!$B:$B,"&gt;="&amp;E$11,Transactions!$B:$B,"&lt;="&amp;E$12)-SUMIFS(Transactions!$I:$I,Transactions!$G:$G,$A21,Transactions!$B:$B,"&gt;="&amp;E$11,Transactions!$B:$B,"&lt;="&amp;E$12)</f>
        <v>0</v>
      </c>
      <c r="F21" s="83">
        <f>SUMIFS(Transactions!$J:$J,Transactions!$G:$G,$A21,Transactions!$B:$B,"&gt;="&amp;F$11,Transactions!$B:$B,"&lt;="&amp;F$12)-SUMIFS(Transactions!$I:$I,Transactions!$G:$G,$A21,Transactions!$B:$B,"&gt;="&amp;F$11,Transactions!$B:$B,"&lt;="&amp;F$12)</f>
        <v>0</v>
      </c>
      <c r="G21" s="83">
        <f>SUMIFS(Transactions!$J:$J,Transactions!$G:$G,$A21,Transactions!$B:$B,"&gt;="&amp;G$11,Transactions!$B:$B,"&lt;="&amp;G$12)-SUMIFS(Transactions!$I:$I,Transactions!$G:$G,$A21,Transactions!$B:$B,"&gt;="&amp;G$11,Transactions!$B:$B,"&lt;="&amp;G$12)</f>
        <v>0</v>
      </c>
      <c r="H21" s="83">
        <f>SUMIFS(Transactions!$J:$J,Transactions!$G:$G,$A21,Transactions!$B:$B,"&gt;="&amp;H$11,Transactions!$B:$B,"&lt;="&amp;H$12)-SUMIFS(Transactions!$I:$I,Transactions!$G:$G,$A21,Transactions!$B:$B,"&gt;="&amp;H$11,Transactions!$B:$B,"&lt;="&amp;H$12)</f>
        <v>0</v>
      </c>
      <c r="I21" s="83">
        <f>SUMIFS(Transactions!$J:$J,Transactions!$G:$G,$A21,Transactions!$B:$B,"&gt;="&amp;I$11,Transactions!$B:$B,"&lt;="&amp;I$12)-SUMIFS(Transactions!$I:$I,Transactions!$G:$G,$A21,Transactions!$B:$B,"&gt;="&amp;I$11,Transactions!$B:$B,"&lt;="&amp;I$12)</f>
        <v>0</v>
      </c>
      <c r="J21" s="83">
        <f>SUMIFS(Transactions!$J:$J,Transactions!$G:$G,$A21,Transactions!$B:$B,"&gt;="&amp;J$11,Transactions!$B:$B,"&lt;="&amp;J$12)-SUMIFS(Transactions!$I:$I,Transactions!$G:$G,$A21,Transactions!$B:$B,"&gt;="&amp;J$11,Transactions!$B:$B,"&lt;="&amp;J$12)</f>
        <v>0</v>
      </c>
      <c r="K21" s="83">
        <f>SUMIFS(Transactions!$J:$J,Transactions!$G:$G,$A21,Transactions!$B:$B,"&gt;="&amp;K$11,Transactions!$B:$B,"&lt;="&amp;K$12)-SUMIFS(Transactions!$I:$I,Transactions!$G:$G,$A21,Transactions!$B:$B,"&gt;="&amp;K$11,Transactions!$B:$B,"&lt;="&amp;K$12)</f>
        <v>0</v>
      </c>
      <c r="L21" s="83">
        <f>SUMIFS(Transactions!$J:$J,Transactions!$G:$G,$A21,Transactions!$B:$B,"&gt;="&amp;L$11,Transactions!$B:$B,"&lt;="&amp;L$12)-SUMIFS(Transactions!$I:$I,Transactions!$G:$G,$A21,Transactions!$B:$B,"&gt;="&amp;L$11,Transactions!$B:$B,"&lt;="&amp;L$12)</f>
        <v>0</v>
      </c>
      <c r="M21" s="83">
        <f>SUMIFS(Transactions!$J:$J,Transactions!$G:$G,$A21,Transactions!$B:$B,"&gt;="&amp;M$11,Transactions!$B:$B,"&lt;="&amp;M$12)-SUMIFS(Transactions!$I:$I,Transactions!$G:$G,$A21,Transactions!$B:$B,"&gt;="&amp;M$11,Transactions!$B:$B,"&lt;="&amp;M$12)</f>
        <v>0</v>
      </c>
      <c r="N21" s="83">
        <f>SUMIFS(Transactions!$J:$J,Transactions!$G:$G,$A21,Transactions!$B:$B,"&gt;="&amp;N$11,Transactions!$B:$B,"&lt;="&amp;N$12)-SUMIFS(Transactions!$I:$I,Transactions!$G:$G,$A21,Transactions!$B:$B,"&gt;="&amp;N$11,Transactions!$B:$B,"&lt;="&amp;N$12)</f>
        <v>0</v>
      </c>
      <c r="O21" s="157">
        <f t="shared" si="7"/>
        <v>0</v>
      </c>
      <c r="P21" s="157">
        <f t="shared" si="8"/>
        <v>0</v>
      </c>
    </row>
    <row r="22" spans="1:18" s="23" customFormat="1" x14ac:dyDescent="0.2">
      <c r="A22" s="229" t="str">
        <v>Wages &amp; Tips</v>
      </c>
      <c r="B22" s="4"/>
      <c r="C22" s="83">
        <f>SUMIFS(Transactions!$J:$J,Transactions!$G:$G,$A22,Transactions!$B:$B,"&gt;="&amp;C$11,Transactions!$B:$B,"&lt;="&amp;C$12)-SUMIFS(Transactions!$I:$I,Transactions!$G:$G,$A22,Transactions!$B:$B,"&gt;="&amp;C$11,Transactions!$B:$B,"&lt;="&amp;C$12)</f>
        <v>1000</v>
      </c>
      <c r="D22" s="83">
        <f>SUMIFS(Transactions!$J:$J,Transactions!$G:$G,$A22,Transactions!$B:$B,"&gt;="&amp;D$11,Transactions!$B:$B,"&lt;="&amp;D$12)-SUMIFS(Transactions!$I:$I,Transactions!$G:$G,$A22,Transactions!$B:$B,"&gt;="&amp;D$11,Transactions!$B:$B,"&lt;="&amp;D$12)</f>
        <v>1000</v>
      </c>
      <c r="E22" s="83">
        <f>SUMIFS(Transactions!$J:$J,Transactions!$G:$G,$A22,Transactions!$B:$B,"&gt;="&amp;E$11,Transactions!$B:$B,"&lt;="&amp;E$12)-SUMIFS(Transactions!$I:$I,Transactions!$G:$G,$A22,Transactions!$B:$B,"&gt;="&amp;E$11,Transactions!$B:$B,"&lt;="&amp;E$12)</f>
        <v>0</v>
      </c>
      <c r="F22" s="83">
        <f>SUMIFS(Transactions!$J:$J,Transactions!$G:$G,$A22,Transactions!$B:$B,"&gt;="&amp;F$11,Transactions!$B:$B,"&lt;="&amp;F$12)-SUMIFS(Transactions!$I:$I,Transactions!$G:$G,$A22,Transactions!$B:$B,"&gt;="&amp;F$11,Transactions!$B:$B,"&lt;="&amp;F$12)</f>
        <v>0</v>
      </c>
      <c r="G22" s="83">
        <f>SUMIFS(Transactions!$J:$J,Transactions!$G:$G,$A22,Transactions!$B:$B,"&gt;="&amp;G$11,Transactions!$B:$B,"&lt;="&amp;G$12)-SUMIFS(Transactions!$I:$I,Transactions!$G:$G,$A22,Transactions!$B:$B,"&gt;="&amp;G$11,Transactions!$B:$B,"&lt;="&amp;G$12)</f>
        <v>0</v>
      </c>
      <c r="H22" s="83">
        <f>SUMIFS(Transactions!$J:$J,Transactions!$G:$G,$A22,Transactions!$B:$B,"&gt;="&amp;H$11,Transactions!$B:$B,"&lt;="&amp;H$12)-SUMIFS(Transactions!$I:$I,Transactions!$G:$G,$A22,Transactions!$B:$B,"&gt;="&amp;H$11,Transactions!$B:$B,"&lt;="&amp;H$12)</f>
        <v>0</v>
      </c>
      <c r="I22" s="83">
        <f>SUMIFS(Transactions!$J:$J,Transactions!$G:$G,$A22,Transactions!$B:$B,"&gt;="&amp;I$11,Transactions!$B:$B,"&lt;="&amp;I$12)-SUMIFS(Transactions!$I:$I,Transactions!$G:$G,$A22,Transactions!$B:$B,"&gt;="&amp;I$11,Transactions!$B:$B,"&lt;="&amp;I$12)</f>
        <v>0</v>
      </c>
      <c r="J22" s="83">
        <f>SUMIFS(Transactions!$J:$J,Transactions!$G:$G,$A22,Transactions!$B:$B,"&gt;="&amp;J$11,Transactions!$B:$B,"&lt;="&amp;J$12)-SUMIFS(Transactions!$I:$I,Transactions!$G:$G,$A22,Transactions!$B:$B,"&gt;="&amp;J$11,Transactions!$B:$B,"&lt;="&amp;J$12)</f>
        <v>0</v>
      </c>
      <c r="K22" s="83">
        <f>SUMIFS(Transactions!$J:$J,Transactions!$G:$G,$A22,Transactions!$B:$B,"&gt;="&amp;K$11,Transactions!$B:$B,"&lt;="&amp;K$12)-SUMIFS(Transactions!$I:$I,Transactions!$G:$G,$A22,Transactions!$B:$B,"&gt;="&amp;K$11,Transactions!$B:$B,"&lt;="&amp;K$12)</f>
        <v>0</v>
      </c>
      <c r="L22" s="83">
        <f>SUMIFS(Transactions!$J:$J,Transactions!$G:$G,$A22,Transactions!$B:$B,"&gt;="&amp;L$11,Transactions!$B:$B,"&lt;="&amp;L$12)-SUMIFS(Transactions!$I:$I,Transactions!$G:$G,$A22,Transactions!$B:$B,"&gt;="&amp;L$11,Transactions!$B:$B,"&lt;="&amp;L$12)</f>
        <v>0</v>
      </c>
      <c r="M22" s="83">
        <f>SUMIFS(Transactions!$J:$J,Transactions!$G:$G,$A22,Transactions!$B:$B,"&gt;="&amp;M$11,Transactions!$B:$B,"&lt;="&amp;M$12)-SUMIFS(Transactions!$I:$I,Transactions!$G:$G,$A22,Transactions!$B:$B,"&gt;="&amp;M$11,Transactions!$B:$B,"&lt;="&amp;M$12)</f>
        <v>0</v>
      </c>
      <c r="N22" s="83">
        <f>SUMIFS(Transactions!$J:$J,Transactions!$G:$G,$A22,Transactions!$B:$B,"&gt;="&amp;N$11,Transactions!$B:$B,"&lt;="&amp;N$12)-SUMIFS(Transactions!$I:$I,Transactions!$G:$G,$A22,Transactions!$B:$B,"&gt;="&amp;N$11,Transactions!$B:$B,"&lt;="&amp;N$12)</f>
        <v>0</v>
      </c>
      <c r="O22" s="157">
        <f t="shared" si="7"/>
        <v>2000</v>
      </c>
      <c r="P22" s="157">
        <f t="shared" si="8"/>
        <v>166.66666666666666</v>
      </c>
    </row>
    <row r="23" spans="1:18" s="23" customFormat="1" x14ac:dyDescent="0.2">
      <c r="A23" s="229" t="str">
        <v xml:space="preserve"> - </v>
      </c>
      <c r="B23" s="4"/>
      <c r="C23" s="83">
        <f>SUMIFS(Transactions!$J:$J,Transactions!$G:$G,$A23,Transactions!$B:$B,"&gt;="&amp;C$11,Transactions!$B:$B,"&lt;="&amp;C$12)-SUMIFS(Transactions!$I:$I,Transactions!$G:$G,$A23,Transactions!$B:$B,"&gt;="&amp;C$11,Transactions!$B:$B,"&lt;="&amp;C$12)</f>
        <v>0</v>
      </c>
      <c r="D23" s="83">
        <f>SUMIFS(Transactions!$J:$J,Transactions!$G:$G,$A23,Transactions!$B:$B,"&gt;="&amp;D$11,Transactions!$B:$B,"&lt;="&amp;D$12)-SUMIFS(Transactions!$I:$I,Transactions!$G:$G,$A23,Transactions!$B:$B,"&gt;="&amp;D$11,Transactions!$B:$B,"&lt;="&amp;D$12)</f>
        <v>0</v>
      </c>
      <c r="E23" s="83">
        <f>SUMIFS(Transactions!$J:$J,Transactions!$G:$G,$A23,Transactions!$B:$B,"&gt;="&amp;E$11,Transactions!$B:$B,"&lt;="&amp;E$12)-SUMIFS(Transactions!$I:$I,Transactions!$G:$G,$A23,Transactions!$B:$B,"&gt;="&amp;E$11,Transactions!$B:$B,"&lt;="&amp;E$12)</f>
        <v>0</v>
      </c>
      <c r="F23" s="83">
        <f>SUMIFS(Transactions!$J:$J,Transactions!$G:$G,$A23,Transactions!$B:$B,"&gt;="&amp;F$11,Transactions!$B:$B,"&lt;="&amp;F$12)-SUMIFS(Transactions!$I:$I,Transactions!$G:$G,$A23,Transactions!$B:$B,"&gt;="&amp;F$11,Transactions!$B:$B,"&lt;="&amp;F$12)</f>
        <v>0</v>
      </c>
      <c r="G23" s="83">
        <f>SUMIFS(Transactions!$J:$J,Transactions!$G:$G,$A23,Transactions!$B:$B,"&gt;="&amp;G$11,Transactions!$B:$B,"&lt;="&amp;G$12)-SUMIFS(Transactions!$I:$I,Transactions!$G:$G,$A23,Transactions!$B:$B,"&gt;="&amp;G$11,Transactions!$B:$B,"&lt;="&amp;G$12)</f>
        <v>0</v>
      </c>
      <c r="H23" s="83">
        <f>SUMIFS(Transactions!$J:$J,Transactions!$G:$G,$A23,Transactions!$B:$B,"&gt;="&amp;H$11,Transactions!$B:$B,"&lt;="&amp;H$12)-SUMIFS(Transactions!$I:$I,Transactions!$G:$G,$A23,Transactions!$B:$B,"&gt;="&amp;H$11,Transactions!$B:$B,"&lt;="&amp;H$12)</f>
        <v>0</v>
      </c>
      <c r="I23" s="83">
        <f>SUMIFS(Transactions!$J:$J,Transactions!$G:$G,$A23,Transactions!$B:$B,"&gt;="&amp;I$11,Transactions!$B:$B,"&lt;="&amp;I$12)-SUMIFS(Transactions!$I:$I,Transactions!$G:$G,$A23,Transactions!$B:$B,"&gt;="&amp;I$11,Transactions!$B:$B,"&lt;="&amp;I$12)</f>
        <v>0</v>
      </c>
      <c r="J23" s="83">
        <f>SUMIFS(Transactions!$J:$J,Transactions!$G:$G,$A23,Transactions!$B:$B,"&gt;="&amp;J$11,Transactions!$B:$B,"&lt;="&amp;J$12)-SUMIFS(Transactions!$I:$I,Transactions!$G:$G,$A23,Transactions!$B:$B,"&gt;="&amp;J$11,Transactions!$B:$B,"&lt;="&amp;J$12)</f>
        <v>0</v>
      </c>
      <c r="K23" s="83">
        <f>SUMIFS(Transactions!$J:$J,Transactions!$G:$G,$A23,Transactions!$B:$B,"&gt;="&amp;K$11,Transactions!$B:$B,"&lt;="&amp;K$12)-SUMIFS(Transactions!$I:$I,Transactions!$G:$G,$A23,Transactions!$B:$B,"&gt;="&amp;K$11,Transactions!$B:$B,"&lt;="&amp;K$12)</f>
        <v>0</v>
      </c>
      <c r="L23" s="83">
        <f>SUMIFS(Transactions!$J:$J,Transactions!$G:$G,$A23,Transactions!$B:$B,"&gt;="&amp;L$11,Transactions!$B:$B,"&lt;="&amp;L$12)-SUMIFS(Transactions!$I:$I,Transactions!$G:$G,$A23,Transactions!$B:$B,"&gt;="&amp;L$11,Transactions!$B:$B,"&lt;="&amp;L$12)</f>
        <v>0</v>
      </c>
      <c r="M23" s="83">
        <f>SUMIFS(Transactions!$J:$J,Transactions!$G:$G,$A23,Transactions!$B:$B,"&gt;="&amp;M$11,Transactions!$B:$B,"&lt;="&amp;M$12)-SUMIFS(Transactions!$I:$I,Transactions!$G:$G,$A23,Transactions!$B:$B,"&gt;="&amp;M$11,Transactions!$B:$B,"&lt;="&amp;M$12)</f>
        <v>0</v>
      </c>
      <c r="N23" s="83">
        <f>SUMIFS(Transactions!$J:$J,Transactions!$G:$G,$A23,Transactions!$B:$B,"&gt;="&amp;N$11,Transactions!$B:$B,"&lt;="&amp;N$12)-SUMIFS(Transactions!$I:$I,Transactions!$G:$G,$A23,Transactions!$B:$B,"&gt;="&amp;N$11,Transactions!$B:$B,"&lt;="&amp;N$12)</f>
        <v>0</v>
      </c>
      <c r="O23" s="157">
        <f t="shared" ref="O23:O44" si="9">SUM(C23:N23)</f>
        <v>0</v>
      </c>
      <c r="P23" s="157">
        <f t="shared" ref="P23:P44" si="10">O23/COLUMNS(C23:N23)</f>
        <v>0</v>
      </c>
    </row>
    <row r="24" spans="1:18" s="23" customFormat="1" x14ac:dyDescent="0.2">
      <c r="A24" s="229" t="str">
        <v xml:space="preserve"> - </v>
      </c>
      <c r="B24" s="4"/>
      <c r="C24" s="83">
        <f>SUMIFS(Transactions!$J:$J,Transactions!$G:$G,$A24,Transactions!$B:$B,"&gt;="&amp;C$11,Transactions!$B:$B,"&lt;="&amp;C$12)-SUMIFS(Transactions!$I:$I,Transactions!$G:$G,$A24,Transactions!$B:$B,"&gt;="&amp;C$11,Transactions!$B:$B,"&lt;="&amp;C$12)</f>
        <v>0</v>
      </c>
      <c r="D24" s="83">
        <f>SUMIFS(Transactions!$J:$J,Transactions!$G:$G,$A24,Transactions!$B:$B,"&gt;="&amp;D$11,Transactions!$B:$B,"&lt;="&amp;D$12)-SUMIFS(Transactions!$I:$I,Transactions!$G:$G,$A24,Transactions!$B:$B,"&gt;="&amp;D$11,Transactions!$B:$B,"&lt;="&amp;D$12)</f>
        <v>0</v>
      </c>
      <c r="E24" s="83">
        <f>SUMIFS(Transactions!$J:$J,Transactions!$G:$G,$A24,Transactions!$B:$B,"&gt;="&amp;E$11,Transactions!$B:$B,"&lt;="&amp;E$12)-SUMIFS(Transactions!$I:$I,Transactions!$G:$G,$A24,Transactions!$B:$B,"&gt;="&amp;E$11,Transactions!$B:$B,"&lt;="&amp;E$12)</f>
        <v>0</v>
      </c>
      <c r="F24" s="83">
        <f>SUMIFS(Transactions!$J:$J,Transactions!$G:$G,$A24,Transactions!$B:$B,"&gt;="&amp;F$11,Transactions!$B:$B,"&lt;="&amp;F$12)-SUMIFS(Transactions!$I:$I,Transactions!$G:$G,$A24,Transactions!$B:$B,"&gt;="&amp;F$11,Transactions!$B:$B,"&lt;="&amp;F$12)</f>
        <v>0</v>
      </c>
      <c r="G24" s="83">
        <f>SUMIFS(Transactions!$J:$J,Transactions!$G:$G,$A24,Transactions!$B:$B,"&gt;="&amp;G$11,Transactions!$B:$B,"&lt;="&amp;G$12)-SUMIFS(Transactions!$I:$I,Transactions!$G:$G,$A24,Transactions!$B:$B,"&gt;="&amp;G$11,Transactions!$B:$B,"&lt;="&amp;G$12)</f>
        <v>0</v>
      </c>
      <c r="H24" s="83">
        <f>SUMIFS(Transactions!$J:$J,Transactions!$G:$G,$A24,Transactions!$B:$B,"&gt;="&amp;H$11,Transactions!$B:$B,"&lt;="&amp;H$12)-SUMIFS(Transactions!$I:$I,Transactions!$G:$G,$A24,Transactions!$B:$B,"&gt;="&amp;H$11,Transactions!$B:$B,"&lt;="&amp;H$12)</f>
        <v>0</v>
      </c>
      <c r="I24" s="83">
        <f>SUMIFS(Transactions!$J:$J,Transactions!$G:$G,$A24,Transactions!$B:$B,"&gt;="&amp;I$11,Transactions!$B:$B,"&lt;="&amp;I$12)-SUMIFS(Transactions!$I:$I,Transactions!$G:$G,$A24,Transactions!$B:$B,"&gt;="&amp;I$11,Transactions!$B:$B,"&lt;="&amp;I$12)</f>
        <v>0</v>
      </c>
      <c r="J24" s="83">
        <f>SUMIFS(Transactions!$J:$J,Transactions!$G:$G,$A24,Transactions!$B:$B,"&gt;="&amp;J$11,Transactions!$B:$B,"&lt;="&amp;J$12)-SUMIFS(Transactions!$I:$I,Transactions!$G:$G,$A24,Transactions!$B:$B,"&gt;="&amp;J$11,Transactions!$B:$B,"&lt;="&amp;J$12)</f>
        <v>0</v>
      </c>
      <c r="K24" s="83">
        <f>SUMIFS(Transactions!$J:$J,Transactions!$G:$G,$A24,Transactions!$B:$B,"&gt;="&amp;K$11,Transactions!$B:$B,"&lt;="&amp;K$12)-SUMIFS(Transactions!$I:$I,Transactions!$G:$G,$A24,Transactions!$B:$B,"&gt;="&amp;K$11,Transactions!$B:$B,"&lt;="&amp;K$12)</f>
        <v>0</v>
      </c>
      <c r="L24" s="83">
        <f>SUMIFS(Transactions!$J:$J,Transactions!$G:$G,$A24,Transactions!$B:$B,"&gt;="&amp;L$11,Transactions!$B:$B,"&lt;="&amp;L$12)-SUMIFS(Transactions!$I:$I,Transactions!$G:$G,$A24,Transactions!$B:$B,"&gt;="&amp;L$11,Transactions!$B:$B,"&lt;="&amp;L$12)</f>
        <v>0</v>
      </c>
      <c r="M24" s="83">
        <f>SUMIFS(Transactions!$J:$J,Transactions!$G:$G,$A24,Transactions!$B:$B,"&gt;="&amp;M$11,Transactions!$B:$B,"&lt;="&amp;M$12)-SUMIFS(Transactions!$I:$I,Transactions!$G:$G,$A24,Transactions!$B:$B,"&gt;="&amp;M$11,Transactions!$B:$B,"&lt;="&amp;M$12)</f>
        <v>0</v>
      </c>
      <c r="N24" s="83">
        <f>SUMIFS(Transactions!$J:$J,Transactions!$G:$G,$A24,Transactions!$B:$B,"&gt;="&amp;N$11,Transactions!$B:$B,"&lt;="&amp;N$12)-SUMIFS(Transactions!$I:$I,Transactions!$G:$G,$A24,Transactions!$B:$B,"&gt;="&amp;N$11,Transactions!$B:$B,"&lt;="&amp;N$12)</f>
        <v>0</v>
      </c>
      <c r="O24" s="157">
        <f t="shared" si="9"/>
        <v>0</v>
      </c>
      <c r="P24" s="157">
        <f t="shared" si="10"/>
        <v>0</v>
      </c>
    </row>
    <row r="25" spans="1:18" s="23" customFormat="1" x14ac:dyDescent="0.2">
      <c r="A25" s="229" t="str">
        <v xml:space="preserve"> - </v>
      </c>
      <c r="B25" s="4"/>
      <c r="C25" s="83">
        <f>SUMIFS(Transactions!$J:$J,Transactions!$G:$G,$A25,Transactions!$B:$B,"&gt;="&amp;C$11,Transactions!$B:$B,"&lt;="&amp;C$12)-SUMIFS(Transactions!$I:$I,Transactions!$G:$G,$A25,Transactions!$B:$B,"&gt;="&amp;C$11,Transactions!$B:$B,"&lt;="&amp;C$12)</f>
        <v>0</v>
      </c>
      <c r="D25" s="83">
        <f>SUMIFS(Transactions!$J:$J,Transactions!$G:$G,$A25,Transactions!$B:$B,"&gt;="&amp;D$11,Transactions!$B:$B,"&lt;="&amp;D$12)-SUMIFS(Transactions!$I:$I,Transactions!$G:$G,$A25,Transactions!$B:$B,"&gt;="&amp;D$11,Transactions!$B:$B,"&lt;="&amp;D$12)</f>
        <v>0</v>
      </c>
      <c r="E25" s="83">
        <f>SUMIFS(Transactions!$J:$J,Transactions!$G:$G,$A25,Transactions!$B:$B,"&gt;="&amp;E$11,Transactions!$B:$B,"&lt;="&amp;E$12)-SUMIFS(Transactions!$I:$I,Transactions!$G:$G,$A25,Transactions!$B:$B,"&gt;="&amp;E$11,Transactions!$B:$B,"&lt;="&amp;E$12)</f>
        <v>0</v>
      </c>
      <c r="F25" s="83">
        <f>SUMIFS(Transactions!$J:$J,Transactions!$G:$G,$A25,Transactions!$B:$B,"&gt;="&amp;F$11,Transactions!$B:$B,"&lt;="&amp;F$12)-SUMIFS(Transactions!$I:$I,Transactions!$G:$G,$A25,Transactions!$B:$B,"&gt;="&amp;F$11,Transactions!$B:$B,"&lt;="&amp;F$12)</f>
        <v>0</v>
      </c>
      <c r="G25" s="83">
        <f>SUMIFS(Transactions!$J:$J,Transactions!$G:$G,$A25,Transactions!$B:$B,"&gt;="&amp;G$11,Transactions!$B:$B,"&lt;="&amp;G$12)-SUMIFS(Transactions!$I:$I,Transactions!$G:$G,$A25,Transactions!$B:$B,"&gt;="&amp;G$11,Transactions!$B:$B,"&lt;="&amp;G$12)</f>
        <v>0</v>
      </c>
      <c r="H25" s="83">
        <f>SUMIFS(Transactions!$J:$J,Transactions!$G:$G,$A25,Transactions!$B:$B,"&gt;="&amp;H$11,Transactions!$B:$B,"&lt;="&amp;H$12)-SUMIFS(Transactions!$I:$I,Transactions!$G:$G,$A25,Transactions!$B:$B,"&gt;="&amp;H$11,Transactions!$B:$B,"&lt;="&amp;H$12)</f>
        <v>0</v>
      </c>
      <c r="I25" s="83">
        <f>SUMIFS(Transactions!$J:$J,Transactions!$G:$G,$A25,Transactions!$B:$B,"&gt;="&amp;I$11,Transactions!$B:$B,"&lt;="&amp;I$12)-SUMIFS(Transactions!$I:$I,Transactions!$G:$G,$A25,Transactions!$B:$B,"&gt;="&amp;I$11,Transactions!$B:$B,"&lt;="&amp;I$12)</f>
        <v>0</v>
      </c>
      <c r="J25" s="83">
        <f>SUMIFS(Transactions!$J:$J,Transactions!$G:$G,$A25,Transactions!$B:$B,"&gt;="&amp;J$11,Transactions!$B:$B,"&lt;="&amp;J$12)-SUMIFS(Transactions!$I:$I,Transactions!$G:$G,$A25,Transactions!$B:$B,"&gt;="&amp;J$11,Transactions!$B:$B,"&lt;="&amp;J$12)</f>
        <v>0</v>
      </c>
      <c r="K25" s="83">
        <f>SUMIFS(Transactions!$J:$J,Transactions!$G:$G,$A25,Transactions!$B:$B,"&gt;="&amp;K$11,Transactions!$B:$B,"&lt;="&amp;K$12)-SUMIFS(Transactions!$I:$I,Transactions!$G:$G,$A25,Transactions!$B:$B,"&gt;="&amp;K$11,Transactions!$B:$B,"&lt;="&amp;K$12)</f>
        <v>0</v>
      </c>
      <c r="L25" s="83">
        <f>SUMIFS(Transactions!$J:$J,Transactions!$G:$G,$A25,Transactions!$B:$B,"&gt;="&amp;L$11,Transactions!$B:$B,"&lt;="&amp;L$12)-SUMIFS(Transactions!$I:$I,Transactions!$G:$G,$A25,Transactions!$B:$B,"&gt;="&amp;L$11,Transactions!$B:$B,"&lt;="&amp;L$12)</f>
        <v>0</v>
      </c>
      <c r="M25" s="83">
        <f>SUMIFS(Transactions!$J:$J,Transactions!$G:$G,$A25,Transactions!$B:$B,"&gt;="&amp;M$11,Transactions!$B:$B,"&lt;="&amp;M$12)-SUMIFS(Transactions!$I:$I,Transactions!$G:$G,$A25,Transactions!$B:$B,"&gt;="&amp;M$11,Transactions!$B:$B,"&lt;="&amp;M$12)</f>
        <v>0</v>
      </c>
      <c r="N25" s="83">
        <f>SUMIFS(Transactions!$J:$J,Transactions!$G:$G,$A25,Transactions!$B:$B,"&gt;="&amp;N$11,Transactions!$B:$B,"&lt;="&amp;N$12)-SUMIFS(Transactions!$I:$I,Transactions!$G:$G,$A25,Transactions!$B:$B,"&gt;="&amp;N$11,Transactions!$B:$B,"&lt;="&amp;N$12)</f>
        <v>0</v>
      </c>
      <c r="O25" s="157">
        <f t="shared" si="9"/>
        <v>0</v>
      </c>
      <c r="P25" s="157">
        <f t="shared" si="10"/>
        <v>0</v>
      </c>
    </row>
    <row r="26" spans="1:18" s="23" customFormat="1" x14ac:dyDescent="0.2">
      <c r="A26" s="229" t="str">
        <v xml:space="preserve"> - </v>
      </c>
      <c r="B26" s="4"/>
      <c r="C26" s="83">
        <f>SUMIFS(Transactions!$J:$J,Transactions!$G:$G,$A26,Transactions!$B:$B,"&gt;="&amp;C$11,Transactions!$B:$B,"&lt;="&amp;C$12)-SUMIFS(Transactions!$I:$I,Transactions!$G:$G,$A26,Transactions!$B:$B,"&gt;="&amp;C$11,Transactions!$B:$B,"&lt;="&amp;C$12)</f>
        <v>0</v>
      </c>
      <c r="D26" s="83">
        <f>SUMIFS(Transactions!$J:$J,Transactions!$G:$G,$A26,Transactions!$B:$B,"&gt;="&amp;D$11,Transactions!$B:$B,"&lt;="&amp;D$12)-SUMIFS(Transactions!$I:$I,Transactions!$G:$G,$A26,Transactions!$B:$B,"&gt;="&amp;D$11,Transactions!$B:$B,"&lt;="&amp;D$12)</f>
        <v>0</v>
      </c>
      <c r="E26" s="83">
        <f>SUMIFS(Transactions!$J:$J,Transactions!$G:$G,$A26,Transactions!$B:$B,"&gt;="&amp;E$11,Transactions!$B:$B,"&lt;="&amp;E$12)-SUMIFS(Transactions!$I:$I,Transactions!$G:$G,$A26,Transactions!$B:$B,"&gt;="&amp;E$11,Transactions!$B:$B,"&lt;="&amp;E$12)</f>
        <v>0</v>
      </c>
      <c r="F26" s="83">
        <f>SUMIFS(Transactions!$J:$J,Transactions!$G:$G,$A26,Transactions!$B:$B,"&gt;="&amp;F$11,Transactions!$B:$B,"&lt;="&amp;F$12)-SUMIFS(Transactions!$I:$I,Transactions!$G:$G,$A26,Transactions!$B:$B,"&gt;="&amp;F$11,Transactions!$B:$B,"&lt;="&amp;F$12)</f>
        <v>0</v>
      </c>
      <c r="G26" s="83">
        <f>SUMIFS(Transactions!$J:$J,Transactions!$G:$G,$A26,Transactions!$B:$B,"&gt;="&amp;G$11,Transactions!$B:$B,"&lt;="&amp;G$12)-SUMIFS(Transactions!$I:$I,Transactions!$G:$G,$A26,Transactions!$B:$B,"&gt;="&amp;G$11,Transactions!$B:$B,"&lt;="&amp;G$12)</f>
        <v>0</v>
      </c>
      <c r="H26" s="83">
        <f>SUMIFS(Transactions!$J:$J,Transactions!$G:$G,$A26,Transactions!$B:$B,"&gt;="&amp;H$11,Transactions!$B:$B,"&lt;="&amp;H$12)-SUMIFS(Transactions!$I:$I,Transactions!$G:$G,$A26,Transactions!$B:$B,"&gt;="&amp;H$11,Transactions!$B:$B,"&lt;="&amp;H$12)</f>
        <v>0</v>
      </c>
      <c r="I26" s="83">
        <f>SUMIFS(Transactions!$J:$J,Transactions!$G:$G,$A26,Transactions!$B:$B,"&gt;="&amp;I$11,Transactions!$B:$B,"&lt;="&amp;I$12)-SUMIFS(Transactions!$I:$I,Transactions!$G:$G,$A26,Transactions!$B:$B,"&gt;="&amp;I$11,Transactions!$B:$B,"&lt;="&amp;I$12)</f>
        <v>0</v>
      </c>
      <c r="J26" s="83">
        <f>SUMIFS(Transactions!$J:$J,Transactions!$G:$G,$A26,Transactions!$B:$B,"&gt;="&amp;J$11,Transactions!$B:$B,"&lt;="&amp;J$12)-SUMIFS(Transactions!$I:$I,Transactions!$G:$G,$A26,Transactions!$B:$B,"&gt;="&amp;J$11,Transactions!$B:$B,"&lt;="&amp;J$12)</f>
        <v>0</v>
      </c>
      <c r="K26" s="83">
        <f>SUMIFS(Transactions!$J:$J,Transactions!$G:$G,$A26,Transactions!$B:$B,"&gt;="&amp;K$11,Transactions!$B:$B,"&lt;="&amp;K$12)-SUMIFS(Transactions!$I:$I,Transactions!$G:$G,$A26,Transactions!$B:$B,"&gt;="&amp;K$11,Transactions!$B:$B,"&lt;="&amp;K$12)</f>
        <v>0</v>
      </c>
      <c r="L26" s="83">
        <f>SUMIFS(Transactions!$J:$J,Transactions!$G:$G,$A26,Transactions!$B:$B,"&gt;="&amp;L$11,Transactions!$B:$B,"&lt;="&amp;L$12)-SUMIFS(Transactions!$I:$I,Transactions!$G:$G,$A26,Transactions!$B:$B,"&gt;="&amp;L$11,Transactions!$B:$B,"&lt;="&amp;L$12)</f>
        <v>0</v>
      </c>
      <c r="M26" s="83">
        <f>SUMIFS(Transactions!$J:$J,Transactions!$G:$G,$A26,Transactions!$B:$B,"&gt;="&amp;M$11,Transactions!$B:$B,"&lt;="&amp;M$12)-SUMIFS(Transactions!$I:$I,Transactions!$G:$G,$A26,Transactions!$B:$B,"&gt;="&amp;M$11,Transactions!$B:$B,"&lt;="&amp;M$12)</f>
        <v>0</v>
      </c>
      <c r="N26" s="83">
        <f>SUMIFS(Transactions!$J:$J,Transactions!$G:$G,$A26,Transactions!$B:$B,"&gt;="&amp;N$11,Transactions!$B:$B,"&lt;="&amp;N$12)-SUMIFS(Transactions!$I:$I,Transactions!$G:$G,$A26,Transactions!$B:$B,"&gt;="&amp;N$11,Transactions!$B:$B,"&lt;="&amp;N$12)</f>
        <v>0</v>
      </c>
      <c r="O26" s="157">
        <f t="shared" si="9"/>
        <v>0</v>
      </c>
      <c r="P26" s="157">
        <f t="shared" si="10"/>
        <v>0</v>
      </c>
    </row>
    <row r="27" spans="1:18" s="23" customFormat="1" x14ac:dyDescent="0.2">
      <c r="A27" s="229" t="str">
        <v xml:space="preserve"> - </v>
      </c>
      <c r="B27" s="4"/>
      <c r="C27" s="83">
        <f>SUMIFS(Transactions!$J:$J,Transactions!$G:$G,$A27,Transactions!$B:$B,"&gt;="&amp;C$11,Transactions!$B:$B,"&lt;="&amp;C$12)-SUMIFS(Transactions!$I:$I,Transactions!$G:$G,$A27,Transactions!$B:$B,"&gt;="&amp;C$11,Transactions!$B:$B,"&lt;="&amp;C$12)</f>
        <v>0</v>
      </c>
      <c r="D27" s="83">
        <f>SUMIFS(Transactions!$J:$J,Transactions!$G:$G,$A27,Transactions!$B:$B,"&gt;="&amp;D$11,Transactions!$B:$B,"&lt;="&amp;D$12)-SUMIFS(Transactions!$I:$I,Transactions!$G:$G,$A27,Transactions!$B:$B,"&gt;="&amp;D$11,Transactions!$B:$B,"&lt;="&amp;D$12)</f>
        <v>0</v>
      </c>
      <c r="E27" s="83">
        <f>SUMIFS(Transactions!$J:$J,Transactions!$G:$G,$A27,Transactions!$B:$B,"&gt;="&amp;E$11,Transactions!$B:$B,"&lt;="&amp;E$12)-SUMIFS(Transactions!$I:$I,Transactions!$G:$G,$A27,Transactions!$B:$B,"&gt;="&amp;E$11,Transactions!$B:$B,"&lt;="&amp;E$12)</f>
        <v>0</v>
      </c>
      <c r="F27" s="83">
        <f>SUMIFS(Transactions!$J:$J,Transactions!$G:$G,$A27,Transactions!$B:$B,"&gt;="&amp;F$11,Transactions!$B:$B,"&lt;="&amp;F$12)-SUMIFS(Transactions!$I:$I,Transactions!$G:$G,$A27,Transactions!$B:$B,"&gt;="&amp;F$11,Transactions!$B:$B,"&lt;="&amp;F$12)</f>
        <v>0</v>
      </c>
      <c r="G27" s="83">
        <f>SUMIFS(Transactions!$J:$J,Transactions!$G:$G,$A27,Transactions!$B:$B,"&gt;="&amp;G$11,Transactions!$B:$B,"&lt;="&amp;G$12)-SUMIFS(Transactions!$I:$I,Transactions!$G:$G,$A27,Transactions!$B:$B,"&gt;="&amp;G$11,Transactions!$B:$B,"&lt;="&amp;G$12)</f>
        <v>0</v>
      </c>
      <c r="H27" s="83">
        <f>SUMIFS(Transactions!$J:$J,Transactions!$G:$G,$A27,Transactions!$B:$B,"&gt;="&amp;H$11,Transactions!$B:$B,"&lt;="&amp;H$12)-SUMIFS(Transactions!$I:$I,Transactions!$G:$G,$A27,Transactions!$B:$B,"&gt;="&amp;H$11,Transactions!$B:$B,"&lt;="&amp;H$12)</f>
        <v>0</v>
      </c>
      <c r="I27" s="83">
        <f>SUMIFS(Transactions!$J:$J,Transactions!$G:$G,$A27,Transactions!$B:$B,"&gt;="&amp;I$11,Transactions!$B:$B,"&lt;="&amp;I$12)-SUMIFS(Transactions!$I:$I,Transactions!$G:$G,$A27,Transactions!$B:$B,"&gt;="&amp;I$11,Transactions!$B:$B,"&lt;="&amp;I$12)</f>
        <v>0</v>
      </c>
      <c r="J27" s="83">
        <f>SUMIFS(Transactions!$J:$J,Transactions!$G:$G,$A27,Transactions!$B:$B,"&gt;="&amp;J$11,Transactions!$B:$B,"&lt;="&amp;J$12)-SUMIFS(Transactions!$I:$I,Transactions!$G:$G,$A27,Transactions!$B:$B,"&gt;="&amp;J$11,Transactions!$B:$B,"&lt;="&amp;J$12)</f>
        <v>0</v>
      </c>
      <c r="K27" s="83">
        <f>SUMIFS(Transactions!$J:$J,Transactions!$G:$G,$A27,Transactions!$B:$B,"&gt;="&amp;K$11,Transactions!$B:$B,"&lt;="&amp;K$12)-SUMIFS(Transactions!$I:$I,Transactions!$G:$G,$A27,Transactions!$B:$B,"&gt;="&amp;K$11,Transactions!$B:$B,"&lt;="&amp;K$12)</f>
        <v>0</v>
      </c>
      <c r="L27" s="83">
        <f>SUMIFS(Transactions!$J:$J,Transactions!$G:$G,$A27,Transactions!$B:$B,"&gt;="&amp;L$11,Transactions!$B:$B,"&lt;="&amp;L$12)-SUMIFS(Transactions!$I:$I,Transactions!$G:$G,$A27,Transactions!$B:$B,"&gt;="&amp;L$11,Transactions!$B:$B,"&lt;="&amp;L$12)</f>
        <v>0</v>
      </c>
      <c r="M27" s="83">
        <f>SUMIFS(Transactions!$J:$J,Transactions!$G:$G,$A27,Transactions!$B:$B,"&gt;="&amp;M$11,Transactions!$B:$B,"&lt;="&amp;M$12)-SUMIFS(Transactions!$I:$I,Transactions!$G:$G,$A27,Transactions!$B:$B,"&gt;="&amp;M$11,Transactions!$B:$B,"&lt;="&amp;M$12)</f>
        <v>0</v>
      </c>
      <c r="N27" s="83">
        <f>SUMIFS(Transactions!$J:$J,Transactions!$G:$G,$A27,Transactions!$B:$B,"&gt;="&amp;N$11,Transactions!$B:$B,"&lt;="&amp;N$12)-SUMIFS(Transactions!$I:$I,Transactions!$G:$G,$A27,Transactions!$B:$B,"&gt;="&amp;N$11,Transactions!$B:$B,"&lt;="&amp;N$12)</f>
        <v>0</v>
      </c>
      <c r="O27" s="157">
        <f t="shared" si="9"/>
        <v>0</v>
      </c>
      <c r="P27" s="157">
        <f t="shared" si="10"/>
        <v>0</v>
      </c>
    </row>
    <row r="28" spans="1:18" s="23" customFormat="1" x14ac:dyDescent="0.2">
      <c r="A28" s="229" t="str">
        <v xml:space="preserve"> - </v>
      </c>
      <c r="B28" s="4"/>
      <c r="C28" s="83">
        <f>SUMIFS(Transactions!$J:$J,Transactions!$G:$G,$A28,Transactions!$B:$B,"&gt;="&amp;C$11,Transactions!$B:$B,"&lt;="&amp;C$12)-SUMIFS(Transactions!$I:$I,Transactions!$G:$G,$A28,Transactions!$B:$B,"&gt;="&amp;C$11,Transactions!$B:$B,"&lt;="&amp;C$12)</f>
        <v>0</v>
      </c>
      <c r="D28" s="83">
        <f>SUMIFS(Transactions!$J:$J,Transactions!$G:$G,$A28,Transactions!$B:$B,"&gt;="&amp;D$11,Transactions!$B:$B,"&lt;="&amp;D$12)-SUMIFS(Transactions!$I:$I,Transactions!$G:$G,$A28,Transactions!$B:$B,"&gt;="&amp;D$11,Transactions!$B:$B,"&lt;="&amp;D$12)</f>
        <v>0</v>
      </c>
      <c r="E28" s="83">
        <f>SUMIFS(Transactions!$J:$J,Transactions!$G:$G,$A28,Transactions!$B:$B,"&gt;="&amp;E$11,Transactions!$B:$B,"&lt;="&amp;E$12)-SUMIFS(Transactions!$I:$I,Transactions!$G:$G,$A28,Transactions!$B:$B,"&gt;="&amp;E$11,Transactions!$B:$B,"&lt;="&amp;E$12)</f>
        <v>0</v>
      </c>
      <c r="F28" s="83">
        <f>SUMIFS(Transactions!$J:$J,Transactions!$G:$G,$A28,Transactions!$B:$B,"&gt;="&amp;F$11,Transactions!$B:$B,"&lt;="&amp;F$12)-SUMIFS(Transactions!$I:$I,Transactions!$G:$G,$A28,Transactions!$B:$B,"&gt;="&amp;F$11,Transactions!$B:$B,"&lt;="&amp;F$12)</f>
        <v>0</v>
      </c>
      <c r="G28" s="83">
        <f>SUMIFS(Transactions!$J:$J,Transactions!$G:$G,$A28,Transactions!$B:$B,"&gt;="&amp;G$11,Transactions!$B:$B,"&lt;="&amp;G$12)-SUMIFS(Transactions!$I:$I,Transactions!$G:$G,$A28,Transactions!$B:$B,"&gt;="&amp;G$11,Transactions!$B:$B,"&lt;="&amp;G$12)</f>
        <v>0</v>
      </c>
      <c r="H28" s="83">
        <f>SUMIFS(Transactions!$J:$J,Transactions!$G:$G,$A28,Transactions!$B:$B,"&gt;="&amp;H$11,Transactions!$B:$B,"&lt;="&amp;H$12)-SUMIFS(Transactions!$I:$I,Transactions!$G:$G,$A28,Transactions!$B:$B,"&gt;="&amp;H$11,Transactions!$B:$B,"&lt;="&amp;H$12)</f>
        <v>0</v>
      </c>
      <c r="I28" s="83">
        <f>SUMIFS(Transactions!$J:$J,Transactions!$G:$G,$A28,Transactions!$B:$B,"&gt;="&amp;I$11,Transactions!$B:$B,"&lt;="&amp;I$12)-SUMIFS(Transactions!$I:$I,Transactions!$G:$G,$A28,Transactions!$B:$B,"&gt;="&amp;I$11,Transactions!$B:$B,"&lt;="&amp;I$12)</f>
        <v>0</v>
      </c>
      <c r="J28" s="83">
        <f>SUMIFS(Transactions!$J:$J,Transactions!$G:$G,$A28,Transactions!$B:$B,"&gt;="&amp;J$11,Transactions!$B:$B,"&lt;="&amp;J$12)-SUMIFS(Transactions!$I:$I,Transactions!$G:$G,$A28,Transactions!$B:$B,"&gt;="&amp;J$11,Transactions!$B:$B,"&lt;="&amp;J$12)</f>
        <v>0</v>
      </c>
      <c r="K28" s="83">
        <f>SUMIFS(Transactions!$J:$J,Transactions!$G:$G,$A28,Transactions!$B:$B,"&gt;="&amp;K$11,Transactions!$B:$B,"&lt;="&amp;K$12)-SUMIFS(Transactions!$I:$I,Transactions!$G:$G,$A28,Transactions!$B:$B,"&gt;="&amp;K$11,Transactions!$B:$B,"&lt;="&amp;K$12)</f>
        <v>0</v>
      </c>
      <c r="L28" s="83">
        <f>SUMIFS(Transactions!$J:$J,Transactions!$G:$G,$A28,Transactions!$B:$B,"&gt;="&amp;L$11,Transactions!$B:$B,"&lt;="&amp;L$12)-SUMIFS(Transactions!$I:$I,Transactions!$G:$G,$A28,Transactions!$B:$B,"&gt;="&amp;L$11,Transactions!$B:$B,"&lt;="&amp;L$12)</f>
        <v>0</v>
      </c>
      <c r="M28" s="83">
        <f>SUMIFS(Transactions!$J:$J,Transactions!$G:$G,$A28,Transactions!$B:$B,"&gt;="&amp;M$11,Transactions!$B:$B,"&lt;="&amp;M$12)-SUMIFS(Transactions!$I:$I,Transactions!$G:$G,$A28,Transactions!$B:$B,"&gt;="&amp;M$11,Transactions!$B:$B,"&lt;="&amp;M$12)</f>
        <v>0</v>
      </c>
      <c r="N28" s="83">
        <f>SUMIFS(Transactions!$J:$J,Transactions!$G:$G,$A28,Transactions!$B:$B,"&gt;="&amp;N$11,Transactions!$B:$B,"&lt;="&amp;N$12)-SUMIFS(Transactions!$I:$I,Transactions!$G:$G,$A28,Transactions!$B:$B,"&gt;="&amp;N$11,Transactions!$B:$B,"&lt;="&amp;N$12)</f>
        <v>0</v>
      </c>
      <c r="O28" s="157">
        <f t="shared" si="9"/>
        <v>0</v>
      </c>
      <c r="P28" s="157">
        <f t="shared" si="10"/>
        <v>0</v>
      </c>
    </row>
    <row r="29" spans="1:18" s="23" customFormat="1" x14ac:dyDescent="0.2">
      <c r="A29" s="229" t="str">
        <v xml:space="preserve"> - </v>
      </c>
      <c r="B29" s="4"/>
      <c r="C29" s="83">
        <f>SUMIFS(Transactions!$J:$J,Transactions!$G:$G,$A29,Transactions!$B:$B,"&gt;="&amp;C$11,Transactions!$B:$B,"&lt;="&amp;C$12)-SUMIFS(Transactions!$I:$I,Transactions!$G:$G,$A29,Transactions!$B:$B,"&gt;="&amp;C$11,Transactions!$B:$B,"&lt;="&amp;C$12)</f>
        <v>0</v>
      </c>
      <c r="D29" s="83">
        <f>SUMIFS(Transactions!$J:$J,Transactions!$G:$G,$A29,Transactions!$B:$B,"&gt;="&amp;D$11,Transactions!$B:$B,"&lt;="&amp;D$12)-SUMIFS(Transactions!$I:$I,Transactions!$G:$G,$A29,Transactions!$B:$B,"&gt;="&amp;D$11,Transactions!$B:$B,"&lt;="&amp;D$12)</f>
        <v>0</v>
      </c>
      <c r="E29" s="83">
        <f>SUMIFS(Transactions!$J:$J,Transactions!$G:$G,$A29,Transactions!$B:$B,"&gt;="&amp;E$11,Transactions!$B:$B,"&lt;="&amp;E$12)-SUMIFS(Transactions!$I:$I,Transactions!$G:$G,$A29,Transactions!$B:$B,"&gt;="&amp;E$11,Transactions!$B:$B,"&lt;="&amp;E$12)</f>
        <v>0</v>
      </c>
      <c r="F29" s="83">
        <f>SUMIFS(Transactions!$J:$J,Transactions!$G:$G,$A29,Transactions!$B:$B,"&gt;="&amp;F$11,Transactions!$B:$B,"&lt;="&amp;F$12)-SUMIFS(Transactions!$I:$I,Transactions!$G:$G,$A29,Transactions!$B:$B,"&gt;="&amp;F$11,Transactions!$B:$B,"&lt;="&amp;F$12)</f>
        <v>0</v>
      </c>
      <c r="G29" s="83">
        <f>SUMIFS(Transactions!$J:$J,Transactions!$G:$G,$A29,Transactions!$B:$B,"&gt;="&amp;G$11,Transactions!$B:$B,"&lt;="&amp;G$12)-SUMIFS(Transactions!$I:$I,Transactions!$G:$G,$A29,Transactions!$B:$B,"&gt;="&amp;G$11,Transactions!$B:$B,"&lt;="&amp;G$12)</f>
        <v>0</v>
      </c>
      <c r="H29" s="83">
        <f>SUMIFS(Transactions!$J:$J,Transactions!$G:$G,$A29,Transactions!$B:$B,"&gt;="&amp;H$11,Transactions!$B:$B,"&lt;="&amp;H$12)-SUMIFS(Transactions!$I:$I,Transactions!$G:$G,$A29,Transactions!$B:$B,"&gt;="&amp;H$11,Transactions!$B:$B,"&lt;="&amp;H$12)</f>
        <v>0</v>
      </c>
      <c r="I29" s="83">
        <f>SUMIFS(Transactions!$J:$J,Transactions!$G:$G,$A29,Transactions!$B:$B,"&gt;="&amp;I$11,Transactions!$B:$B,"&lt;="&amp;I$12)-SUMIFS(Transactions!$I:$I,Transactions!$G:$G,$A29,Transactions!$B:$B,"&gt;="&amp;I$11,Transactions!$B:$B,"&lt;="&amp;I$12)</f>
        <v>0</v>
      </c>
      <c r="J29" s="83">
        <f>SUMIFS(Transactions!$J:$J,Transactions!$G:$G,$A29,Transactions!$B:$B,"&gt;="&amp;J$11,Transactions!$B:$B,"&lt;="&amp;J$12)-SUMIFS(Transactions!$I:$I,Transactions!$G:$G,$A29,Transactions!$B:$B,"&gt;="&amp;J$11,Transactions!$B:$B,"&lt;="&amp;J$12)</f>
        <v>0</v>
      </c>
      <c r="K29" s="83">
        <f>SUMIFS(Transactions!$J:$J,Transactions!$G:$G,$A29,Transactions!$B:$B,"&gt;="&amp;K$11,Transactions!$B:$B,"&lt;="&amp;K$12)-SUMIFS(Transactions!$I:$I,Transactions!$G:$G,$A29,Transactions!$B:$B,"&gt;="&amp;K$11,Transactions!$B:$B,"&lt;="&amp;K$12)</f>
        <v>0</v>
      </c>
      <c r="L29" s="83">
        <f>SUMIFS(Transactions!$J:$J,Transactions!$G:$G,$A29,Transactions!$B:$B,"&gt;="&amp;L$11,Transactions!$B:$B,"&lt;="&amp;L$12)-SUMIFS(Transactions!$I:$I,Transactions!$G:$G,$A29,Transactions!$B:$B,"&gt;="&amp;L$11,Transactions!$B:$B,"&lt;="&amp;L$12)</f>
        <v>0</v>
      </c>
      <c r="M29" s="83">
        <f>SUMIFS(Transactions!$J:$J,Transactions!$G:$G,$A29,Transactions!$B:$B,"&gt;="&amp;M$11,Transactions!$B:$B,"&lt;="&amp;M$12)-SUMIFS(Transactions!$I:$I,Transactions!$G:$G,$A29,Transactions!$B:$B,"&gt;="&amp;M$11,Transactions!$B:$B,"&lt;="&amp;M$12)</f>
        <v>0</v>
      </c>
      <c r="N29" s="83">
        <f>SUMIFS(Transactions!$J:$J,Transactions!$G:$G,$A29,Transactions!$B:$B,"&gt;="&amp;N$11,Transactions!$B:$B,"&lt;="&amp;N$12)-SUMIFS(Transactions!$I:$I,Transactions!$G:$G,$A29,Transactions!$B:$B,"&gt;="&amp;N$11,Transactions!$B:$B,"&lt;="&amp;N$12)</f>
        <v>0</v>
      </c>
      <c r="O29" s="157">
        <f t="shared" si="9"/>
        <v>0</v>
      </c>
      <c r="P29" s="157">
        <f t="shared" si="10"/>
        <v>0</v>
      </c>
    </row>
    <row r="30" spans="1:18" s="23" customFormat="1" hidden="1" x14ac:dyDescent="0.2">
      <c r="A30" s="229" t="str">
        <v xml:space="preserve"> - </v>
      </c>
      <c r="B30" s="4"/>
      <c r="C30" s="83">
        <f>SUMIFS(Transactions!$J:$J,Transactions!$G:$G,$A30,Transactions!$B:$B,"&gt;="&amp;C$11,Transactions!$B:$B,"&lt;="&amp;C$12)-SUMIFS(Transactions!$I:$I,Transactions!$G:$G,$A30,Transactions!$B:$B,"&gt;="&amp;C$11,Transactions!$B:$B,"&lt;="&amp;C$12)</f>
        <v>0</v>
      </c>
      <c r="D30" s="83">
        <f>SUMIFS(Transactions!$J:$J,Transactions!$G:$G,$A30,Transactions!$B:$B,"&gt;="&amp;D$11,Transactions!$B:$B,"&lt;="&amp;D$12)-SUMIFS(Transactions!$I:$I,Transactions!$G:$G,$A30,Transactions!$B:$B,"&gt;="&amp;D$11,Transactions!$B:$B,"&lt;="&amp;D$12)</f>
        <v>0</v>
      </c>
      <c r="E30" s="83">
        <f>SUMIFS(Transactions!$J:$J,Transactions!$G:$G,$A30,Transactions!$B:$B,"&gt;="&amp;E$11,Transactions!$B:$B,"&lt;="&amp;E$12)-SUMIFS(Transactions!$I:$I,Transactions!$G:$G,$A30,Transactions!$B:$B,"&gt;="&amp;E$11,Transactions!$B:$B,"&lt;="&amp;E$12)</f>
        <v>0</v>
      </c>
      <c r="F30" s="83">
        <f>SUMIFS(Transactions!$J:$J,Transactions!$G:$G,$A30,Transactions!$B:$B,"&gt;="&amp;F$11,Transactions!$B:$B,"&lt;="&amp;F$12)-SUMIFS(Transactions!$I:$I,Transactions!$G:$G,$A30,Transactions!$B:$B,"&gt;="&amp;F$11,Transactions!$B:$B,"&lt;="&amp;F$12)</f>
        <v>0</v>
      </c>
      <c r="G30" s="83">
        <f>SUMIFS(Transactions!$J:$J,Transactions!$G:$G,$A30,Transactions!$B:$B,"&gt;="&amp;G$11,Transactions!$B:$B,"&lt;="&amp;G$12)-SUMIFS(Transactions!$I:$I,Transactions!$G:$G,$A30,Transactions!$B:$B,"&gt;="&amp;G$11,Transactions!$B:$B,"&lt;="&amp;G$12)</f>
        <v>0</v>
      </c>
      <c r="H30" s="83">
        <f>SUMIFS(Transactions!$J:$J,Transactions!$G:$G,$A30,Transactions!$B:$B,"&gt;="&amp;H$11,Transactions!$B:$B,"&lt;="&amp;H$12)-SUMIFS(Transactions!$I:$I,Transactions!$G:$G,$A30,Transactions!$B:$B,"&gt;="&amp;H$11,Transactions!$B:$B,"&lt;="&amp;H$12)</f>
        <v>0</v>
      </c>
      <c r="I30" s="83">
        <f>SUMIFS(Transactions!$J:$J,Transactions!$G:$G,$A30,Transactions!$B:$B,"&gt;="&amp;I$11,Transactions!$B:$B,"&lt;="&amp;I$12)-SUMIFS(Transactions!$I:$I,Transactions!$G:$G,$A30,Transactions!$B:$B,"&gt;="&amp;I$11,Transactions!$B:$B,"&lt;="&amp;I$12)</f>
        <v>0</v>
      </c>
      <c r="J30" s="83">
        <f>SUMIFS(Transactions!$J:$J,Transactions!$G:$G,$A30,Transactions!$B:$B,"&gt;="&amp;J$11,Transactions!$B:$B,"&lt;="&amp;J$12)-SUMIFS(Transactions!$I:$I,Transactions!$G:$G,$A30,Transactions!$B:$B,"&gt;="&amp;J$11,Transactions!$B:$B,"&lt;="&amp;J$12)</f>
        <v>0</v>
      </c>
      <c r="K30" s="83">
        <f>SUMIFS(Transactions!$J:$J,Transactions!$G:$G,$A30,Transactions!$B:$B,"&gt;="&amp;K$11,Transactions!$B:$B,"&lt;="&amp;K$12)-SUMIFS(Transactions!$I:$I,Transactions!$G:$G,$A30,Transactions!$B:$B,"&gt;="&amp;K$11,Transactions!$B:$B,"&lt;="&amp;K$12)</f>
        <v>0</v>
      </c>
      <c r="L30" s="83">
        <f>SUMIFS(Transactions!$J:$J,Transactions!$G:$G,$A30,Transactions!$B:$B,"&gt;="&amp;L$11,Transactions!$B:$B,"&lt;="&amp;L$12)-SUMIFS(Transactions!$I:$I,Transactions!$G:$G,$A30,Transactions!$B:$B,"&gt;="&amp;L$11,Transactions!$B:$B,"&lt;="&amp;L$12)</f>
        <v>0</v>
      </c>
      <c r="M30" s="83">
        <f>SUMIFS(Transactions!$J:$J,Transactions!$G:$G,$A30,Transactions!$B:$B,"&gt;="&amp;M$11,Transactions!$B:$B,"&lt;="&amp;M$12)-SUMIFS(Transactions!$I:$I,Transactions!$G:$G,$A30,Transactions!$B:$B,"&gt;="&amp;M$11,Transactions!$B:$B,"&lt;="&amp;M$12)</f>
        <v>0</v>
      </c>
      <c r="N30" s="83">
        <f>SUMIFS(Transactions!$J:$J,Transactions!$G:$G,$A30,Transactions!$B:$B,"&gt;="&amp;N$11,Transactions!$B:$B,"&lt;="&amp;N$12)-SUMIFS(Transactions!$I:$I,Transactions!$G:$G,$A30,Transactions!$B:$B,"&gt;="&amp;N$11,Transactions!$B:$B,"&lt;="&amp;N$12)</f>
        <v>0</v>
      </c>
      <c r="O30" s="157">
        <f t="shared" si="9"/>
        <v>0</v>
      </c>
      <c r="P30" s="157">
        <f t="shared" si="10"/>
        <v>0</v>
      </c>
    </row>
    <row r="31" spans="1:18" s="23" customFormat="1" hidden="1" x14ac:dyDescent="0.2">
      <c r="A31" s="229" t="str">
        <v xml:space="preserve"> - </v>
      </c>
      <c r="B31" s="4"/>
      <c r="C31" s="83">
        <f>SUMIFS(Transactions!$J:$J,Transactions!$G:$G,$A31,Transactions!$B:$B,"&gt;="&amp;C$11,Transactions!$B:$B,"&lt;="&amp;C$12)-SUMIFS(Transactions!$I:$I,Transactions!$G:$G,$A31,Transactions!$B:$B,"&gt;="&amp;C$11,Transactions!$B:$B,"&lt;="&amp;C$12)</f>
        <v>0</v>
      </c>
      <c r="D31" s="83">
        <f>SUMIFS(Transactions!$J:$J,Transactions!$G:$G,$A31,Transactions!$B:$B,"&gt;="&amp;D$11,Transactions!$B:$B,"&lt;="&amp;D$12)-SUMIFS(Transactions!$I:$I,Transactions!$G:$G,$A31,Transactions!$B:$B,"&gt;="&amp;D$11,Transactions!$B:$B,"&lt;="&amp;D$12)</f>
        <v>0</v>
      </c>
      <c r="E31" s="83">
        <f>SUMIFS(Transactions!$J:$J,Transactions!$G:$G,$A31,Transactions!$B:$B,"&gt;="&amp;E$11,Transactions!$B:$B,"&lt;="&amp;E$12)-SUMIFS(Transactions!$I:$I,Transactions!$G:$G,$A31,Transactions!$B:$B,"&gt;="&amp;E$11,Transactions!$B:$B,"&lt;="&amp;E$12)</f>
        <v>0</v>
      </c>
      <c r="F31" s="83">
        <f>SUMIFS(Transactions!$J:$J,Transactions!$G:$G,$A31,Transactions!$B:$B,"&gt;="&amp;F$11,Transactions!$B:$B,"&lt;="&amp;F$12)-SUMIFS(Transactions!$I:$I,Transactions!$G:$G,$A31,Transactions!$B:$B,"&gt;="&amp;F$11,Transactions!$B:$B,"&lt;="&amp;F$12)</f>
        <v>0</v>
      </c>
      <c r="G31" s="83">
        <f>SUMIFS(Transactions!$J:$J,Transactions!$G:$G,$A31,Transactions!$B:$B,"&gt;="&amp;G$11,Transactions!$B:$B,"&lt;="&amp;G$12)-SUMIFS(Transactions!$I:$I,Transactions!$G:$G,$A31,Transactions!$B:$B,"&gt;="&amp;G$11,Transactions!$B:$B,"&lt;="&amp;G$12)</f>
        <v>0</v>
      </c>
      <c r="H31" s="83">
        <f>SUMIFS(Transactions!$J:$J,Transactions!$G:$G,$A31,Transactions!$B:$B,"&gt;="&amp;H$11,Transactions!$B:$B,"&lt;="&amp;H$12)-SUMIFS(Transactions!$I:$I,Transactions!$G:$G,$A31,Transactions!$B:$B,"&gt;="&amp;H$11,Transactions!$B:$B,"&lt;="&amp;H$12)</f>
        <v>0</v>
      </c>
      <c r="I31" s="83">
        <f>SUMIFS(Transactions!$J:$J,Transactions!$G:$G,$A31,Transactions!$B:$B,"&gt;="&amp;I$11,Transactions!$B:$B,"&lt;="&amp;I$12)-SUMIFS(Transactions!$I:$I,Transactions!$G:$G,$A31,Transactions!$B:$B,"&gt;="&amp;I$11,Transactions!$B:$B,"&lt;="&amp;I$12)</f>
        <v>0</v>
      </c>
      <c r="J31" s="83">
        <f>SUMIFS(Transactions!$J:$J,Transactions!$G:$G,$A31,Transactions!$B:$B,"&gt;="&amp;J$11,Transactions!$B:$B,"&lt;="&amp;J$12)-SUMIFS(Transactions!$I:$I,Transactions!$G:$G,$A31,Transactions!$B:$B,"&gt;="&amp;J$11,Transactions!$B:$B,"&lt;="&amp;J$12)</f>
        <v>0</v>
      </c>
      <c r="K31" s="83">
        <f>SUMIFS(Transactions!$J:$J,Transactions!$G:$G,$A31,Transactions!$B:$B,"&gt;="&amp;K$11,Transactions!$B:$B,"&lt;="&amp;K$12)-SUMIFS(Transactions!$I:$I,Transactions!$G:$G,$A31,Transactions!$B:$B,"&gt;="&amp;K$11,Transactions!$B:$B,"&lt;="&amp;K$12)</f>
        <v>0</v>
      </c>
      <c r="L31" s="83">
        <f>SUMIFS(Transactions!$J:$J,Transactions!$G:$G,$A31,Transactions!$B:$B,"&gt;="&amp;L$11,Transactions!$B:$B,"&lt;="&amp;L$12)-SUMIFS(Transactions!$I:$I,Transactions!$G:$G,$A31,Transactions!$B:$B,"&gt;="&amp;L$11,Transactions!$B:$B,"&lt;="&amp;L$12)</f>
        <v>0</v>
      </c>
      <c r="M31" s="83">
        <f>SUMIFS(Transactions!$J:$J,Transactions!$G:$G,$A31,Transactions!$B:$B,"&gt;="&amp;M$11,Transactions!$B:$B,"&lt;="&amp;M$12)-SUMIFS(Transactions!$I:$I,Transactions!$G:$G,$A31,Transactions!$B:$B,"&gt;="&amp;M$11,Transactions!$B:$B,"&lt;="&amp;M$12)</f>
        <v>0</v>
      </c>
      <c r="N31" s="83">
        <f>SUMIFS(Transactions!$J:$J,Transactions!$G:$G,$A31,Transactions!$B:$B,"&gt;="&amp;N$11,Transactions!$B:$B,"&lt;="&amp;N$12)-SUMIFS(Transactions!$I:$I,Transactions!$G:$G,$A31,Transactions!$B:$B,"&gt;="&amp;N$11,Transactions!$B:$B,"&lt;="&amp;N$12)</f>
        <v>0</v>
      </c>
      <c r="O31" s="157">
        <f t="shared" si="9"/>
        <v>0</v>
      </c>
      <c r="P31" s="157">
        <f t="shared" si="10"/>
        <v>0</v>
      </c>
    </row>
    <row r="32" spans="1:18" s="23" customFormat="1" hidden="1" x14ac:dyDescent="0.2">
      <c r="A32" s="229" t="str">
        <v xml:space="preserve"> - </v>
      </c>
      <c r="B32" s="4"/>
      <c r="C32" s="83">
        <f>SUMIFS(Transactions!$J:$J,Transactions!$G:$G,$A32,Transactions!$B:$B,"&gt;="&amp;C$11,Transactions!$B:$B,"&lt;="&amp;C$12)-SUMIFS(Transactions!$I:$I,Transactions!$G:$G,$A32,Transactions!$B:$B,"&gt;="&amp;C$11,Transactions!$B:$B,"&lt;="&amp;C$12)</f>
        <v>0</v>
      </c>
      <c r="D32" s="83">
        <f>SUMIFS(Transactions!$J:$J,Transactions!$G:$G,$A32,Transactions!$B:$B,"&gt;="&amp;D$11,Transactions!$B:$B,"&lt;="&amp;D$12)-SUMIFS(Transactions!$I:$I,Transactions!$G:$G,$A32,Transactions!$B:$B,"&gt;="&amp;D$11,Transactions!$B:$B,"&lt;="&amp;D$12)</f>
        <v>0</v>
      </c>
      <c r="E32" s="83">
        <f>SUMIFS(Transactions!$J:$J,Transactions!$G:$G,$A32,Transactions!$B:$B,"&gt;="&amp;E$11,Transactions!$B:$B,"&lt;="&amp;E$12)-SUMIFS(Transactions!$I:$I,Transactions!$G:$G,$A32,Transactions!$B:$B,"&gt;="&amp;E$11,Transactions!$B:$B,"&lt;="&amp;E$12)</f>
        <v>0</v>
      </c>
      <c r="F32" s="83">
        <f>SUMIFS(Transactions!$J:$J,Transactions!$G:$G,$A32,Transactions!$B:$B,"&gt;="&amp;F$11,Transactions!$B:$B,"&lt;="&amp;F$12)-SUMIFS(Transactions!$I:$I,Transactions!$G:$G,$A32,Transactions!$B:$B,"&gt;="&amp;F$11,Transactions!$B:$B,"&lt;="&amp;F$12)</f>
        <v>0</v>
      </c>
      <c r="G32" s="83">
        <f>SUMIFS(Transactions!$J:$J,Transactions!$G:$G,$A32,Transactions!$B:$B,"&gt;="&amp;G$11,Transactions!$B:$B,"&lt;="&amp;G$12)-SUMIFS(Transactions!$I:$I,Transactions!$G:$G,$A32,Transactions!$B:$B,"&gt;="&amp;G$11,Transactions!$B:$B,"&lt;="&amp;G$12)</f>
        <v>0</v>
      </c>
      <c r="H32" s="83">
        <f>SUMIFS(Transactions!$J:$J,Transactions!$G:$G,$A32,Transactions!$B:$B,"&gt;="&amp;H$11,Transactions!$B:$B,"&lt;="&amp;H$12)-SUMIFS(Transactions!$I:$I,Transactions!$G:$G,$A32,Transactions!$B:$B,"&gt;="&amp;H$11,Transactions!$B:$B,"&lt;="&amp;H$12)</f>
        <v>0</v>
      </c>
      <c r="I32" s="83">
        <f>SUMIFS(Transactions!$J:$J,Transactions!$G:$G,$A32,Transactions!$B:$B,"&gt;="&amp;I$11,Transactions!$B:$B,"&lt;="&amp;I$12)-SUMIFS(Transactions!$I:$I,Transactions!$G:$G,$A32,Transactions!$B:$B,"&gt;="&amp;I$11,Transactions!$B:$B,"&lt;="&amp;I$12)</f>
        <v>0</v>
      </c>
      <c r="J32" s="83">
        <f>SUMIFS(Transactions!$J:$J,Transactions!$G:$G,$A32,Transactions!$B:$B,"&gt;="&amp;J$11,Transactions!$B:$B,"&lt;="&amp;J$12)-SUMIFS(Transactions!$I:$I,Transactions!$G:$G,$A32,Transactions!$B:$B,"&gt;="&amp;J$11,Transactions!$B:$B,"&lt;="&amp;J$12)</f>
        <v>0</v>
      </c>
      <c r="K32" s="83">
        <f>SUMIFS(Transactions!$J:$J,Transactions!$G:$G,$A32,Transactions!$B:$B,"&gt;="&amp;K$11,Transactions!$B:$B,"&lt;="&amp;K$12)-SUMIFS(Transactions!$I:$I,Transactions!$G:$G,$A32,Transactions!$B:$B,"&gt;="&amp;K$11,Transactions!$B:$B,"&lt;="&amp;K$12)</f>
        <v>0</v>
      </c>
      <c r="L32" s="83">
        <f>SUMIFS(Transactions!$J:$J,Transactions!$G:$G,$A32,Transactions!$B:$B,"&gt;="&amp;L$11,Transactions!$B:$B,"&lt;="&amp;L$12)-SUMIFS(Transactions!$I:$I,Transactions!$G:$G,$A32,Transactions!$B:$B,"&gt;="&amp;L$11,Transactions!$B:$B,"&lt;="&amp;L$12)</f>
        <v>0</v>
      </c>
      <c r="M32" s="83">
        <f>SUMIFS(Transactions!$J:$J,Transactions!$G:$G,$A32,Transactions!$B:$B,"&gt;="&amp;M$11,Transactions!$B:$B,"&lt;="&amp;M$12)-SUMIFS(Transactions!$I:$I,Transactions!$G:$G,$A32,Transactions!$B:$B,"&gt;="&amp;M$11,Transactions!$B:$B,"&lt;="&amp;M$12)</f>
        <v>0</v>
      </c>
      <c r="N32" s="83">
        <f>SUMIFS(Transactions!$J:$J,Transactions!$G:$G,$A32,Transactions!$B:$B,"&gt;="&amp;N$11,Transactions!$B:$B,"&lt;="&amp;N$12)-SUMIFS(Transactions!$I:$I,Transactions!$G:$G,$A32,Transactions!$B:$B,"&gt;="&amp;N$11,Transactions!$B:$B,"&lt;="&amp;N$12)</f>
        <v>0</v>
      </c>
      <c r="O32" s="157">
        <f t="shared" si="9"/>
        <v>0</v>
      </c>
      <c r="P32" s="157">
        <f t="shared" si="10"/>
        <v>0</v>
      </c>
    </row>
    <row r="33" spans="1:16" s="23" customFormat="1" hidden="1" x14ac:dyDescent="0.2">
      <c r="A33" s="229" t="str">
        <v xml:space="preserve"> - </v>
      </c>
      <c r="B33" s="4"/>
      <c r="C33" s="83">
        <f>SUMIFS(Transactions!$J:$J,Transactions!$G:$G,$A33,Transactions!$B:$B,"&gt;="&amp;C$11,Transactions!$B:$B,"&lt;="&amp;C$12)-SUMIFS(Transactions!$I:$I,Transactions!$G:$G,$A33,Transactions!$B:$B,"&gt;="&amp;C$11,Transactions!$B:$B,"&lt;="&amp;C$12)</f>
        <v>0</v>
      </c>
      <c r="D33" s="83">
        <f>SUMIFS(Transactions!$J:$J,Transactions!$G:$G,$A33,Transactions!$B:$B,"&gt;="&amp;D$11,Transactions!$B:$B,"&lt;="&amp;D$12)-SUMIFS(Transactions!$I:$I,Transactions!$G:$G,$A33,Transactions!$B:$B,"&gt;="&amp;D$11,Transactions!$B:$B,"&lt;="&amp;D$12)</f>
        <v>0</v>
      </c>
      <c r="E33" s="83">
        <f>SUMIFS(Transactions!$J:$J,Transactions!$G:$G,$A33,Transactions!$B:$B,"&gt;="&amp;E$11,Transactions!$B:$B,"&lt;="&amp;E$12)-SUMIFS(Transactions!$I:$I,Transactions!$G:$G,$A33,Transactions!$B:$B,"&gt;="&amp;E$11,Transactions!$B:$B,"&lt;="&amp;E$12)</f>
        <v>0</v>
      </c>
      <c r="F33" s="83">
        <f>SUMIFS(Transactions!$J:$J,Transactions!$G:$G,$A33,Transactions!$B:$B,"&gt;="&amp;F$11,Transactions!$B:$B,"&lt;="&amp;F$12)-SUMIFS(Transactions!$I:$I,Transactions!$G:$G,$A33,Transactions!$B:$B,"&gt;="&amp;F$11,Transactions!$B:$B,"&lt;="&amp;F$12)</f>
        <v>0</v>
      </c>
      <c r="G33" s="83">
        <f>SUMIFS(Transactions!$J:$J,Transactions!$G:$G,$A33,Transactions!$B:$B,"&gt;="&amp;G$11,Transactions!$B:$B,"&lt;="&amp;G$12)-SUMIFS(Transactions!$I:$I,Transactions!$G:$G,$A33,Transactions!$B:$B,"&gt;="&amp;G$11,Transactions!$B:$B,"&lt;="&amp;G$12)</f>
        <v>0</v>
      </c>
      <c r="H33" s="83">
        <f>SUMIFS(Transactions!$J:$J,Transactions!$G:$G,$A33,Transactions!$B:$B,"&gt;="&amp;H$11,Transactions!$B:$B,"&lt;="&amp;H$12)-SUMIFS(Transactions!$I:$I,Transactions!$G:$G,$A33,Transactions!$B:$B,"&gt;="&amp;H$11,Transactions!$B:$B,"&lt;="&amp;H$12)</f>
        <v>0</v>
      </c>
      <c r="I33" s="83">
        <f>SUMIFS(Transactions!$J:$J,Transactions!$G:$G,$A33,Transactions!$B:$B,"&gt;="&amp;I$11,Transactions!$B:$B,"&lt;="&amp;I$12)-SUMIFS(Transactions!$I:$I,Transactions!$G:$G,$A33,Transactions!$B:$B,"&gt;="&amp;I$11,Transactions!$B:$B,"&lt;="&amp;I$12)</f>
        <v>0</v>
      </c>
      <c r="J33" s="83">
        <f>SUMIFS(Transactions!$J:$J,Transactions!$G:$G,$A33,Transactions!$B:$B,"&gt;="&amp;J$11,Transactions!$B:$B,"&lt;="&amp;J$12)-SUMIFS(Transactions!$I:$I,Transactions!$G:$G,$A33,Transactions!$B:$B,"&gt;="&amp;J$11,Transactions!$B:$B,"&lt;="&amp;J$12)</f>
        <v>0</v>
      </c>
      <c r="K33" s="83">
        <f>SUMIFS(Transactions!$J:$J,Transactions!$G:$G,$A33,Transactions!$B:$B,"&gt;="&amp;K$11,Transactions!$B:$B,"&lt;="&amp;K$12)-SUMIFS(Transactions!$I:$I,Transactions!$G:$G,$A33,Transactions!$B:$B,"&gt;="&amp;K$11,Transactions!$B:$B,"&lt;="&amp;K$12)</f>
        <v>0</v>
      </c>
      <c r="L33" s="83">
        <f>SUMIFS(Transactions!$J:$J,Transactions!$G:$G,$A33,Transactions!$B:$B,"&gt;="&amp;L$11,Transactions!$B:$B,"&lt;="&amp;L$12)-SUMIFS(Transactions!$I:$I,Transactions!$G:$G,$A33,Transactions!$B:$B,"&gt;="&amp;L$11,Transactions!$B:$B,"&lt;="&amp;L$12)</f>
        <v>0</v>
      </c>
      <c r="M33" s="83">
        <f>SUMIFS(Transactions!$J:$J,Transactions!$G:$G,$A33,Transactions!$B:$B,"&gt;="&amp;M$11,Transactions!$B:$B,"&lt;="&amp;M$12)-SUMIFS(Transactions!$I:$I,Transactions!$G:$G,$A33,Transactions!$B:$B,"&gt;="&amp;M$11,Transactions!$B:$B,"&lt;="&amp;M$12)</f>
        <v>0</v>
      </c>
      <c r="N33" s="83">
        <f>SUMIFS(Transactions!$J:$J,Transactions!$G:$G,$A33,Transactions!$B:$B,"&gt;="&amp;N$11,Transactions!$B:$B,"&lt;="&amp;N$12)-SUMIFS(Transactions!$I:$I,Transactions!$G:$G,$A33,Transactions!$B:$B,"&gt;="&amp;N$11,Transactions!$B:$B,"&lt;="&amp;N$12)</f>
        <v>0</v>
      </c>
      <c r="O33" s="157">
        <f t="shared" si="9"/>
        <v>0</v>
      </c>
      <c r="P33" s="157">
        <f t="shared" si="10"/>
        <v>0</v>
      </c>
    </row>
    <row r="34" spans="1:16" s="23" customFormat="1" hidden="1" x14ac:dyDescent="0.2">
      <c r="A34" s="229" t="str">
        <v xml:space="preserve"> - </v>
      </c>
      <c r="B34" s="4"/>
      <c r="C34" s="83">
        <f>SUMIFS(Transactions!$J:$J,Transactions!$G:$G,$A34,Transactions!$B:$B,"&gt;="&amp;C$11,Transactions!$B:$B,"&lt;="&amp;C$12)-SUMIFS(Transactions!$I:$I,Transactions!$G:$G,$A34,Transactions!$B:$B,"&gt;="&amp;C$11,Transactions!$B:$B,"&lt;="&amp;C$12)</f>
        <v>0</v>
      </c>
      <c r="D34" s="83">
        <f>SUMIFS(Transactions!$J:$J,Transactions!$G:$G,$A34,Transactions!$B:$B,"&gt;="&amp;D$11,Transactions!$B:$B,"&lt;="&amp;D$12)-SUMIFS(Transactions!$I:$I,Transactions!$G:$G,$A34,Transactions!$B:$B,"&gt;="&amp;D$11,Transactions!$B:$B,"&lt;="&amp;D$12)</f>
        <v>0</v>
      </c>
      <c r="E34" s="83">
        <f>SUMIFS(Transactions!$J:$J,Transactions!$G:$G,$A34,Transactions!$B:$B,"&gt;="&amp;E$11,Transactions!$B:$B,"&lt;="&amp;E$12)-SUMIFS(Transactions!$I:$I,Transactions!$G:$G,$A34,Transactions!$B:$B,"&gt;="&amp;E$11,Transactions!$B:$B,"&lt;="&amp;E$12)</f>
        <v>0</v>
      </c>
      <c r="F34" s="83">
        <f>SUMIFS(Transactions!$J:$J,Transactions!$G:$G,$A34,Transactions!$B:$B,"&gt;="&amp;F$11,Transactions!$B:$B,"&lt;="&amp;F$12)-SUMIFS(Transactions!$I:$I,Transactions!$G:$G,$A34,Transactions!$B:$B,"&gt;="&amp;F$11,Transactions!$B:$B,"&lt;="&amp;F$12)</f>
        <v>0</v>
      </c>
      <c r="G34" s="83">
        <f>SUMIFS(Transactions!$J:$J,Transactions!$G:$G,$A34,Transactions!$B:$B,"&gt;="&amp;G$11,Transactions!$B:$B,"&lt;="&amp;G$12)-SUMIFS(Transactions!$I:$I,Transactions!$G:$G,$A34,Transactions!$B:$B,"&gt;="&amp;G$11,Transactions!$B:$B,"&lt;="&amp;G$12)</f>
        <v>0</v>
      </c>
      <c r="H34" s="83">
        <f>SUMIFS(Transactions!$J:$J,Transactions!$G:$G,$A34,Transactions!$B:$B,"&gt;="&amp;H$11,Transactions!$B:$B,"&lt;="&amp;H$12)-SUMIFS(Transactions!$I:$I,Transactions!$G:$G,$A34,Transactions!$B:$B,"&gt;="&amp;H$11,Transactions!$B:$B,"&lt;="&amp;H$12)</f>
        <v>0</v>
      </c>
      <c r="I34" s="83">
        <f>SUMIFS(Transactions!$J:$J,Transactions!$G:$G,$A34,Transactions!$B:$B,"&gt;="&amp;I$11,Transactions!$B:$B,"&lt;="&amp;I$12)-SUMIFS(Transactions!$I:$I,Transactions!$G:$G,$A34,Transactions!$B:$B,"&gt;="&amp;I$11,Transactions!$B:$B,"&lt;="&amp;I$12)</f>
        <v>0</v>
      </c>
      <c r="J34" s="83">
        <f>SUMIFS(Transactions!$J:$J,Transactions!$G:$G,$A34,Transactions!$B:$B,"&gt;="&amp;J$11,Transactions!$B:$B,"&lt;="&amp;J$12)-SUMIFS(Transactions!$I:$I,Transactions!$G:$G,$A34,Transactions!$B:$B,"&gt;="&amp;J$11,Transactions!$B:$B,"&lt;="&amp;J$12)</f>
        <v>0</v>
      </c>
      <c r="K34" s="83">
        <f>SUMIFS(Transactions!$J:$J,Transactions!$G:$G,$A34,Transactions!$B:$B,"&gt;="&amp;K$11,Transactions!$B:$B,"&lt;="&amp;K$12)-SUMIFS(Transactions!$I:$I,Transactions!$G:$G,$A34,Transactions!$B:$B,"&gt;="&amp;K$11,Transactions!$B:$B,"&lt;="&amp;K$12)</f>
        <v>0</v>
      </c>
      <c r="L34" s="83">
        <f>SUMIFS(Transactions!$J:$J,Transactions!$G:$G,$A34,Transactions!$B:$B,"&gt;="&amp;L$11,Transactions!$B:$B,"&lt;="&amp;L$12)-SUMIFS(Transactions!$I:$I,Transactions!$G:$G,$A34,Transactions!$B:$B,"&gt;="&amp;L$11,Transactions!$B:$B,"&lt;="&amp;L$12)</f>
        <v>0</v>
      </c>
      <c r="M34" s="83">
        <f>SUMIFS(Transactions!$J:$J,Transactions!$G:$G,$A34,Transactions!$B:$B,"&gt;="&amp;M$11,Transactions!$B:$B,"&lt;="&amp;M$12)-SUMIFS(Transactions!$I:$I,Transactions!$G:$G,$A34,Transactions!$B:$B,"&gt;="&amp;M$11,Transactions!$B:$B,"&lt;="&amp;M$12)</f>
        <v>0</v>
      </c>
      <c r="N34" s="83">
        <f>SUMIFS(Transactions!$J:$J,Transactions!$G:$G,$A34,Transactions!$B:$B,"&gt;="&amp;N$11,Transactions!$B:$B,"&lt;="&amp;N$12)-SUMIFS(Transactions!$I:$I,Transactions!$G:$G,$A34,Transactions!$B:$B,"&gt;="&amp;N$11,Transactions!$B:$B,"&lt;="&amp;N$12)</f>
        <v>0</v>
      </c>
      <c r="O34" s="157">
        <f t="shared" si="9"/>
        <v>0</v>
      </c>
      <c r="P34" s="157">
        <f t="shared" si="10"/>
        <v>0</v>
      </c>
    </row>
    <row r="35" spans="1:16" s="23" customFormat="1" hidden="1" x14ac:dyDescent="0.2">
      <c r="A35" s="229" t="str">
        <v xml:space="preserve"> - </v>
      </c>
      <c r="B35" s="4"/>
      <c r="C35" s="83">
        <f>SUMIFS(Transactions!$J:$J,Transactions!$G:$G,$A35,Transactions!$B:$B,"&gt;="&amp;C$11,Transactions!$B:$B,"&lt;="&amp;C$12)-SUMIFS(Transactions!$I:$I,Transactions!$G:$G,$A35,Transactions!$B:$B,"&gt;="&amp;C$11,Transactions!$B:$B,"&lt;="&amp;C$12)</f>
        <v>0</v>
      </c>
      <c r="D35" s="83">
        <f>SUMIFS(Transactions!$J:$J,Transactions!$G:$G,$A35,Transactions!$B:$B,"&gt;="&amp;D$11,Transactions!$B:$B,"&lt;="&amp;D$12)-SUMIFS(Transactions!$I:$I,Transactions!$G:$G,$A35,Transactions!$B:$B,"&gt;="&amp;D$11,Transactions!$B:$B,"&lt;="&amp;D$12)</f>
        <v>0</v>
      </c>
      <c r="E35" s="83">
        <f>SUMIFS(Transactions!$J:$J,Transactions!$G:$G,$A35,Transactions!$B:$B,"&gt;="&amp;E$11,Transactions!$B:$B,"&lt;="&amp;E$12)-SUMIFS(Transactions!$I:$I,Transactions!$G:$G,$A35,Transactions!$B:$B,"&gt;="&amp;E$11,Transactions!$B:$B,"&lt;="&amp;E$12)</f>
        <v>0</v>
      </c>
      <c r="F35" s="83">
        <f>SUMIFS(Transactions!$J:$J,Transactions!$G:$G,$A35,Transactions!$B:$B,"&gt;="&amp;F$11,Transactions!$B:$B,"&lt;="&amp;F$12)-SUMIFS(Transactions!$I:$I,Transactions!$G:$G,$A35,Transactions!$B:$B,"&gt;="&amp;F$11,Transactions!$B:$B,"&lt;="&amp;F$12)</f>
        <v>0</v>
      </c>
      <c r="G35" s="83">
        <f>SUMIFS(Transactions!$J:$J,Transactions!$G:$G,$A35,Transactions!$B:$B,"&gt;="&amp;G$11,Transactions!$B:$B,"&lt;="&amp;G$12)-SUMIFS(Transactions!$I:$I,Transactions!$G:$G,$A35,Transactions!$B:$B,"&gt;="&amp;G$11,Transactions!$B:$B,"&lt;="&amp;G$12)</f>
        <v>0</v>
      </c>
      <c r="H35" s="83">
        <f>SUMIFS(Transactions!$J:$J,Transactions!$G:$G,$A35,Transactions!$B:$B,"&gt;="&amp;H$11,Transactions!$B:$B,"&lt;="&amp;H$12)-SUMIFS(Transactions!$I:$I,Transactions!$G:$G,$A35,Transactions!$B:$B,"&gt;="&amp;H$11,Transactions!$B:$B,"&lt;="&amp;H$12)</f>
        <v>0</v>
      </c>
      <c r="I35" s="83">
        <f>SUMIFS(Transactions!$J:$J,Transactions!$G:$G,$A35,Transactions!$B:$B,"&gt;="&amp;I$11,Transactions!$B:$B,"&lt;="&amp;I$12)-SUMIFS(Transactions!$I:$I,Transactions!$G:$G,$A35,Transactions!$B:$B,"&gt;="&amp;I$11,Transactions!$B:$B,"&lt;="&amp;I$12)</f>
        <v>0</v>
      </c>
      <c r="J35" s="83">
        <f>SUMIFS(Transactions!$J:$J,Transactions!$G:$G,$A35,Transactions!$B:$B,"&gt;="&amp;J$11,Transactions!$B:$B,"&lt;="&amp;J$12)-SUMIFS(Transactions!$I:$I,Transactions!$G:$G,$A35,Transactions!$B:$B,"&gt;="&amp;J$11,Transactions!$B:$B,"&lt;="&amp;J$12)</f>
        <v>0</v>
      </c>
      <c r="K35" s="83">
        <f>SUMIFS(Transactions!$J:$J,Transactions!$G:$G,$A35,Transactions!$B:$B,"&gt;="&amp;K$11,Transactions!$B:$B,"&lt;="&amp;K$12)-SUMIFS(Transactions!$I:$I,Transactions!$G:$G,$A35,Transactions!$B:$B,"&gt;="&amp;K$11,Transactions!$B:$B,"&lt;="&amp;K$12)</f>
        <v>0</v>
      </c>
      <c r="L35" s="83">
        <f>SUMIFS(Transactions!$J:$J,Transactions!$G:$G,$A35,Transactions!$B:$B,"&gt;="&amp;L$11,Transactions!$B:$B,"&lt;="&amp;L$12)-SUMIFS(Transactions!$I:$I,Transactions!$G:$G,$A35,Transactions!$B:$B,"&gt;="&amp;L$11,Transactions!$B:$B,"&lt;="&amp;L$12)</f>
        <v>0</v>
      </c>
      <c r="M35" s="83">
        <f>SUMIFS(Transactions!$J:$J,Transactions!$G:$G,$A35,Transactions!$B:$B,"&gt;="&amp;M$11,Transactions!$B:$B,"&lt;="&amp;M$12)-SUMIFS(Transactions!$I:$I,Transactions!$G:$G,$A35,Transactions!$B:$B,"&gt;="&amp;M$11,Transactions!$B:$B,"&lt;="&amp;M$12)</f>
        <v>0</v>
      </c>
      <c r="N35" s="83">
        <f>SUMIFS(Transactions!$J:$J,Transactions!$G:$G,$A35,Transactions!$B:$B,"&gt;="&amp;N$11,Transactions!$B:$B,"&lt;="&amp;N$12)-SUMIFS(Transactions!$I:$I,Transactions!$G:$G,$A35,Transactions!$B:$B,"&gt;="&amp;N$11,Transactions!$B:$B,"&lt;="&amp;N$12)</f>
        <v>0</v>
      </c>
      <c r="O35" s="157">
        <f t="shared" si="9"/>
        <v>0</v>
      </c>
      <c r="P35" s="157">
        <f t="shared" si="10"/>
        <v>0</v>
      </c>
    </row>
    <row r="36" spans="1:16" s="23" customFormat="1" hidden="1" x14ac:dyDescent="0.2">
      <c r="A36" s="229" t="str">
        <v xml:space="preserve"> - </v>
      </c>
      <c r="B36" s="4"/>
      <c r="C36" s="83">
        <f>SUMIFS(Transactions!$J:$J,Transactions!$G:$G,$A36,Transactions!$B:$B,"&gt;="&amp;C$11,Transactions!$B:$B,"&lt;="&amp;C$12)-SUMIFS(Transactions!$I:$I,Transactions!$G:$G,$A36,Transactions!$B:$B,"&gt;="&amp;C$11,Transactions!$B:$B,"&lt;="&amp;C$12)</f>
        <v>0</v>
      </c>
      <c r="D36" s="83">
        <f>SUMIFS(Transactions!$J:$J,Transactions!$G:$G,$A36,Transactions!$B:$B,"&gt;="&amp;D$11,Transactions!$B:$B,"&lt;="&amp;D$12)-SUMIFS(Transactions!$I:$I,Transactions!$G:$G,$A36,Transactions!$B:$B,"&gt;="&amp;D$11,Transactions!$B:$B,"&lt;="&amp;D$12)</f>
        <v>0</v>
      </c>
      <c r="E36" s="83">
        <f>SUMIFS(Transactions!$J:$J,Transactions!$G:$G,$A36,Transactions!$B:$B,"&gt;="&amp;E$11,Transactions!$B:$B,"&lt;="&amp;E$12)-SUMIFS(Transactions!$I:$I,Transactions!$G:$G,$A36,Transactions!$B:$B,"&gt;="&amp;E$11,Transactions!$B:$B,"&lt;="&amp;E$12)</f>
        <v>0</v>
      </c>
      <c r="F36" s="83">
        <f>SUMIFS(Transactions!$J:$J,Transactions!$G:$G,$A36,Transactions!$B:$B,"&gt;="&amp;F$11,Transactions!$B:$B,"&lt;="&amp;F$12)-SUMIFS(Transactions!$I:$I,Transactions!$G:$G,$A36,Transactions!$B:$B,"&gt;="&amp;F$11,Transactions!$B:$B,"&lt;="&amp;F$12)</f>
        <v>0</v>
      </c>
      <c r="G36" s="83">
        <f>SUMIFS(Transactions!$J:$J,Transactions!$G:$G,$A36,Transactions!$B:$B,"&gt;="&amp;G$11,Transactions!$B:$B,"&lt;="&amp;G$12)-SUMIFS(Transactions!$I:$I,Transactions!$G:$G,$A36,Transactions!$B:$B,"&gt;="&amp;G$11,Transactions!$B:$B,"&lt;="&amp;G$12)</f>
        <v>0</v>
      </c>
      <c r="H36" s="83">
        <f>SUMIFS(Transactions!$J:$J,Transactions!$G:$G,$A36,Transactions!$B:$B,"&gt;="&amp;H$11,Transactions!$B:$B,"&lt;="&amp;H$12)-SUMIFS(Transactions!$I:$I,Transactions!$G:$G,$A36,Transactions!$B:$B,"&gt;="&amp;H$11,Transactions!$B:$B,"&lt;="&amp;H$12)</f>
        <v>0</v>
      </c>
      <c r="I36" s="83">
        <f>SUMIFS(Transactions!$J:$J,Transactions!$G:$G,$A36,Transactions!$B:$B,"&gt;="&amp;I$11,Transactions!$B:$B,"&lt;="&amp;I$12)-SUMIFS(Transactions!$I:$I,Transactions!$G:$G,$A36,Transactions!$B:$B,"&gt;="&amp;I$11,Transactions!$B:$B,"&lt;="&amp;I$12)</f>
        <v>0</v>
      </c>
      <c r="J36" s="83">
        <f>SUMIFS(Transactions!$J:$J,Transactions!$G:$G,$A36,Transactions!$B:$B,"&gt;="&amp;J$11,Transactions!$B:$B,"&lt;="&amp;J$12)-SUMIFS(Transactions!$I:$I,Transactions!$G:$G,$A36,Transactions!$B:$B,"&gt;="&amp;J$11,Transactions!$B:$B,"&lt;="&amp;J$12)</f>
        <v>0</v>
      </c>
      <c r="K36" s="83">
        <f>SUMIFS(Transactions!$J:$J,Transactions!$G:$G,$A36,Transactions!$B:$B,"&gt;="&amp;K$11,Transactions!$B:$B,"&lt;="&amp;K$12)-SUMIFS(Transactions!$I:$I,Transactions!$G:$G,$A36,Transactions!$B:$B,"&gt;="&amp;K$11,Transactions!$B:$B,"&lt;="&amp;K$12)</f>
        <v>0</v>
      </c>
      <c r="L36" s="83">
        <f>SUMIFS(Transactions!$J:$J,Transactions!$G:$G,$A36,Transactions!$B:$B,"&gt;="&amp;L$11,Transactions!$B:$B,"&lt;="&amp;L$12)-SUMIFS(Transactions!$I:$I,Transactions!$G:$G,$A36,Transactions!$B:$B,"&gt;="&amp;L$11,Transactions!$B:$B,"&lt;="&amp;L$12)</f>
        <v>0</v>
      </c>
      <c r="M36" s="83">
        <f>SUMIFS(Transactions!$J:$J,Transactions!$G:$G,$A36,Transactions!$B:$B,"&gt;="&amp;M$11,Transactions!$B:$B,"&lt;="&amp;M$12)-SUMIFS(Transactions!$I:$I,Transactions!$G:$G,$A36,Transactions!$B:$B,"&gt;="&amp;M$11,Transactions!$B:$B,"&lt;="&amp;M$12)</f>
        <v>0</v>
      </c>
      <c r="N36" s="83">
        <f>SUMIFS(Transactions!$J:$J,Transactions!$G:$G,$A36,Transactions!$B:$B,"&gt;="&amp;N$11,Transactions!$B:$B,"&lt;="&amp;N$12)-SUMIFS(Transactions!$I:$I,Transactions!$G:$G,$A36,Transactions!$B:$B,"&gt;="&amp;N$11,Transactions!$B:$B,"&lt;="&amp;N$12)</f>
        <v>0</v>
      </c>
      <c r="O36" s="157">
        <f t="shared" si="9"/>
        <v>0</v>
      </c>
      <c r="P36" s="157">
        <f t="shared" si="10"/>
        <v>0</v>
      </c>
    </row>
    <row r="37" spans="1:16" s="23" customFormat="1" hidden="1" x14ac:dyDescent="0.2">
      <c r="A37" s="229" t="str">
        <v xml:space="preserve"> - </v>
      </c>
      <c r="B37" s="4"/>
      <c r="C37" s="83">
        <f>SUMIFS(Transactions!$J:$J,Transactions!$G:$G,$A37,Transactions!$B:$B,"&gt;="&amp;C$11,Transactions!$B:$B,"&lt;="&amp;C$12)-SUMIFS(Transactions!$I:$I,Transactions!$G:$G,$A37,Transactions!$B:$B,"&gt;="&amp;C$11,Transactions!$B:$B,"&lt;="&amp;C$12)</f>
        <v>0</v>
      </c>
      <c r="D37" s="83">
        <f>SUMIFS(Transactions!$J:$J,Transactions!$G:$G,$A37,Transactions!$B:$B,"&gt;="&amp;D$11,Transactions!$B:$B,"&lt;="&amp;D$12)-SUMIFS(Transactions!$I:$I,Transactions!$G:$G,$A37,Transactions!$B:$B,"&gt;="&amp;D$11,Transactions!$B:$B,"&lt;="&amp;D$12)</f>
        <v>0</v>
      </c>
      <c r="E37" s="83">
        <f>SUMIFS(Transactions!$J:$J,Transactions!$G:$G,$A37,Transactions!$B:$B,"&gt;="&amp;E$11,Transactions!$B:$B,"&lt;="&amp;E$12)-SUMIFS(Transactions!$I:$I,Transactions!$G:$G,$A37,Transactions!$B:$B,"&gt;="&amp;E$11,Transactions!$B:$B,"&lt;="&amp;E$12)</f>
        <v>0</v>
      </c>
      <c r="F37" s="83">
        <f>SUMIFS(Transactions!$J:$J,Transactions!$G:$G,$A37,Transactions!$B:$B,"&gt;="&amp;F$11,Transactions!$B:$B,"&lt;="&amp;F$12)-SUMIFS(Transactions!$I:$I,Transactions!$G:$G,$A37,Transactions!$B:$B,"&gt;="&amp;F$11,Transactions!$B:$B,"&lt;="&amp;F$12)</f>
        <v>0</v>
      </c>
      <c r="G37" s="83">
        <f>SUMIFS(Transactions!$J:$J,Transactions!$G:$G,$A37,Transactions!$B:$B,"&gt;="&amp;G$11,Transactions!$B:$B,"&lt;="&amp;G$12)-SUMIFS(Transactions!$I:$I,Transactions!$G:$G,$A37,Transactions!$B:$B,"&gt;="&amp;G$11,Transactions!$B:$B,"&lt;="&amp;G$12)</f>
        <v>0</v>
      </c>
      <c r="H37" s="83">
        <f>SUMIFS(Transactions!$J:$J,Transactions!$G:$G,$A37,Transactions!$B:$B,"&gt;="&amp;H$11,Transactions!$B:$B,"&lt;="&amp;H$12)-SUMIFS(Transactions!$I:$I,Transactions!$G:$G,$A37,Transactions!$B:$B,"&gt;="&amp;H$11,Transactions!$B:$B,"&lt;="&amp;H$12)</f>
        <v>0</v>
      </c>
      <c r="I37" s="83">
        <f>SUMIFS(Transactions!$J:$J,Transactions!$G:$G,$A37,Transactions!$B:$B,"&gt;="&amp;I$11,Transactions!$B:$B,"&lt;="&amp;I$12)-SUMIFS(Transactions!$I:$I,Transactions!$G:$G,$A37,Transactions!$B:$B,"&gt;="&amp;I$11,Transactions!$B:$B,"&lt;="&amp;I$12)</f>
        <v>0</v>
      </c>
      <c r="J37" s="83">
        <f>SUMIFS(Transactions!$J:$J,Transactions!$G:$G,$A37,Transactions!$B:$B,"&gt;="&amp;J$11,Transactions!$B:$B,"&lt;="&amp;J$12)-SUMIFS(Transactions!$I:$I,Transactions!$G:$G,$A37,Transactions!$B:$B,"&gt;="&amp;J$11,Transactions!$B:$B,"&lt;="&amp;J$12)</f>
        <v>0</v>
      </c>
      <c r="K37" s="83">
        <f>SUMIFS(Transactions!$J:$J,Transactions!$G:$G,$A37,Transactions!$B:$B,"&gt;="&amp;K$11,Transactions!$B:$B,"&lt;="&amp;K$12)-SUMIFS(Transactions!$I:$I,Transactions!$G:$G,$A37,Transactions!$B:$B,"&gt;="&amp;K$11,Transactions!$B:$B,"&lt;="&amp;K$12)</f>
        <v>0</v>
      </c>
      <c r="L37" s="83">
        <f>SUMIFS(Transactions!$J:$J,Transactions!$G:$G,$A37,Transactions!$B:$B,"&gt;="&amp;L$11,Transactions!$B:$B,"&lt;="&amp;L$12)-SUMIFS(Transactions!$I:$I,Transactions!$G:$G,$A37,Transactions!$B:$B,"&gt;="&amp;L$11,Transactions!$B:$B,"&lt;="&amp;L$12)</f>
        <v>0</v>
      </c>
      <c r="M37" s="83">
        <f>SUMIFS(Transactions!$J:$J,Transactions!$G:$G,$A37,Transactions!$B:$B,"&gt;="&amp;M$11,Transactions!$B:$B,"&lt;="&amp;M$12)-SUMIFS(Transactions!$I:$I,Transactions!$G:$G,$A37,Transactions!$B:$B,"&gt;="&amp;M$11,Transactions!$B:$B,"&lt;="&amp;M$12)</f>
        <v>0</v>
      </c>
      <c r="N37" s="83">
        <f>SUMIFS(Transactions!$J:$J,Transactions!$G:$G,$A37,Transactions!$B:$B,"&gt;="&amp;N$11,Transactions!$B:$B,"&lt;="&amp;N$12)-SUMIFS(Transactions!$I:$I,Transactions!$G:$G,$A37,Transactions!$B:$B,"&gt;="&amp;N$11,Transactions!$B:$B,"&lt;="&amp;N$12)</f>
        <v>0</v>
      </c>
      <c r="O37" s="157">
        <f t="shared" si="9"/>
        <v>0</v>
      </c>
      <c r="P37" s="157">
        <f t="shared" si="10"/>
        <v>0</v>
      </c>
    </row>
    <row r="38" spans="1:16" s="23" customFormat="1" hidden="1" x14ac:dyDescent="0.2">
      <c r="A38" s="229" t="str">
        <v xml:space="preserve"> - </v>
      </c>
      <c r="B38" s="4"/>
      <c r="C38" s="83">
        <f>SUMIFS(Transactions!$J:$J,Transactions!$G:$G,$A38,Transactions!$B:$B,"&gt;="&amp;C$11,Transactions!$B:$B,"&lt;="&amp;C$12)-SUMIFS(Transactions!$I:$I,Transactions!$G:$G,$A38,Transactions!$B:$B,"&gt;="&amp;C$11,Transactions!$B:$B,"&lt;="&amp;C$12)</f>
        <v>0</v>
      </c>
      <c r="D38" s="83">
        <f>SUMIFS(Transactions!$J:$J,Transactions!$G:$G,$A38,Transactions!$B:$B,"&gt;="&amp;D$11,Transactions!$B:$B,"&lt;="&amp;D$12)-SUMIFS(Transactions!$I:$I,Transactions!$G:$G,$A38,Transactions!$B:$B,"&gt;="&amp;D$11,Transactions!$B:$B,"&lt;="&amp;D$12)</f>
        <v>0</v>
      </c>
      <c r="E38" s="83">
        <f>SUMIFS(Transactions!$J:$J,Transactions!$G:$G,$A38,Transactions!$B:$B,"&gt;="&amp;E$11,Transactions!$B:$B,"&lt;="&amp;E$12)-SUMIFS(Transactions!$I:$I,Transactions!$G:$G,$A38,Transactions!$B:$B,"&gt;="&amp;E$11,Transactions!$B:$B,"&lt;="&amp;E$12)</f>
        <v>0</v>
      </c>
      <c r="F38" s="83">
        <f>SUMIFS(Transactions!$J:$J,Transactions!$G:$G,$A38,Transactions!$B:$B,"&gt;="&amp;F$11,Transactions!$B:$B,"&lt;="&amp;F$12)-SUMIFS(Transactions!$I:$I,Transactions!$G:$G,$A38,Transactions!$B:$B,"&gt;="&amp;F$11,Transactions!$B:$B,"&lt;="&amp;F$12)</f>
        <v>0</v>
      </c>
      <c r="G38" s="83">
        <f>SUMIFS(Transactions!$J:$J,Transactions!$G:$G,$A38,Transactions!$B:$B,"&gt;="&amp;G$11,Transactions!$B:$B,"&lt;="&amp;G$12)-SUMIFS(Transactions!$I:$I,Transactions!$G:$G,$A38,Transactions!$B:$B,"&gt;="&amp;G$11,Transactions!$B:$B,"&lt;="&amp;G$12)</f>
        <v>0</v>
      </c>
      <c r="H38" s="83">
        <f>SUMIFS(Transactions!$J:$J,Transactions!$G:$G,$A38,Transactions!$B:$B,"&gt;="&amp;H$11,Transactions!$B:$B,"&lt;="&amp;H$12)-SUMIFS(Transactions!$I:$I,Transactions!$G:$G,$A38,Transactions!$B:$B,"&gt;="&amp;H$11,Transactions!$B:$B,"&lt;="&amp;H$12)</f>
        <v>0</v>
      </c>
      <c r="I38" s="83">
        <f>SUMIFS(Transactions!$J:$J,Transactions!$G:$G,$A38,Transactions!$B:$B,"&gt;="&amp;I$11,Transactions!$B:$B,"&lt;="&amp;I$12)-SUMIFS(Transactions!$I:$I,Transactions!$G:$G,$A38,Transactions!$B:$B,"&gt;="&amp;I$11,Transactions!$B:$B,"&lt;="&amp;I$12)</f>
        <v>0</v>
      </c>
      <c r="J38" s="83">
        <f>SUMIFS(Transactions!$J:$J,Transactions!$G:$G,$A38,Transactions!$B:$B,"&gt;="&amp;J$11,Transactions!$B:$B,"&lt;="&amp;J$12)-SUMIFS(Transactions!$I:$I,Transactions!$G:$G,$A38,Transactions!$B:$B,"&gt;="&amp;J$11,Transactions!$B:$B,"&lt;="&amp;J$12)</f>
        <v>0</v>
      </c>
      <c r="K38" s="83">
        <f>SUMIFS(Transactions!$J:$J,Transactions!$G:$G,$A38,Transactions!$B:$B,"&gt;="&amp;K$11,Transactions!$B:$B,"&lt;="&amp;K$12)-SUMIFS(Transactions!$I:$I,Transactions!$G:$G,$A38,Transactions!$B:$B,"&gt;="&amp;K$11,Transactions!$B:$B,"&lt;="&amp;K$12)</f>
        <v>0</v>
      </c>
      <c r="L38" s="83">
        <f>SUMIFS(Transactions!$J:$J,Transactions!$G:$G,$A38,Transactions!$B:$B,"&gt;="&amp;L$11,Transactions!$B:$B,"&lt;="&amp;L$12)-SUMIFS(Transactions!$I:$I,Transactions!$G:$G,$A38,Transactions!$B:$B,"&gt;="&amp;L$11,Transactions!$B:$B,"&lt;="&amp;L$12)</f>
        <v>0</v>
      </c>
      <c r="M38" s="83">
        <f>SUMIFS(Transactions!$J:$J,Transactions!$G:$G,$A38,Transactions!$B:$B,"&gt;="&amp;M$11,Transactions!$B:$B,"&lt;="&amp;M$12)-SUMIFS(Transactions!$I:$I,Transactions!$G:$G,$A38,Transactions!$B:$B,"&gt;="&amp;M$11,Transactions!$B:$B,"&lt;="&amp;M$12)</f>
        <v>0</v>
      </c>
      <c r="N38" s="83">
        <f>SUMIFS(Transactions!$J:$J,Transactions!$G:$G,$A38,Transactions!$B:$B,"&gt;="&amp;N$11,Transactions!$B:$B,"&lt;="&amp;N$12)-SUMIFS(Transactions!$I:$I,Transactions!$G:$G,$A38,Transactions!$B:$B,"&gt;="&amp;N$11,Transactions!$B:$B,"&lt;="&amp;N$12)</f>
        <v>0</v>
      </c>
      <c r="O38" s="157">
        <f t="shared" si="9"/>
        <v>0</v>
      </c>
      <c r="P38" s="157">
        <f t="shared" si="10"/>
        <v>0</v>
      </c>
    </row>
    <row r="39" spans="1:16" s="23" customFormat="1" hidden="1" x14ac:dyDescent="0.2">
      <c r="A39" s="229" t="str">
        <v xml:space="preserve"> - </v>
      </c>
      <c r="B39" s="4"/>
      <c r="C39" s="83">
        <f>SUMIFS(Transactions!$J:$J,Transactions!$G:$G,$A39,Transactions!$B:$B,"&gt;="&amp;C$11,Transactions!$B:$B,"&lt;="&amp;C$12)-SUMIFS(Transactions!$I:$I,Transactions!$G:$G,$A39,Transactions!$B:$B,"&gt;="&amp;C$11,Transactions!$B:$B,"&lt;="&amp;C$12)</f>
        <v>0</v>
      </c>
      <c r="D39" s="83">
        <f>SUMIFS(Transactions!$J:$J,Transactions!$G:$G,$A39,Transactions!$B:$B,"&gt;="&amp;D$11,Transactions!$B:$B,"&lt;="&amp;D$12)-SUMIFS(Transactions!$I:$I,Transactions!$G:$G,$A39,Transactions!$B:$B,"&gt;="&amp;D$11,Transactions!$B:$B,"&lt;="&amp;D$12)</f>
        <v>0</v>
      </c>
      <c r="E39" s="83">
        <f>SUMIFS(Transactions!$J:$J,Transactions!$G:$G,$A39,Transactions!$B:$B,"&gt;="&amp;E$11,Transactions!$B:$B,"&lt;="&amp;E$12)-SUMIFS(Transactions!$I:$I,Transactions!$G:$G,$A39,Transactions!$B:$B,"&gt;="&amp;E$11,Transactions!$B:$B,"&lt;="&amp;E$12)</f>
        <v>0</v>
      </c>
      <c r="F39" s="83">
        <f>SUMIFS(Transactions!$J:$J,Transactions!$G:$G,$A39,Transactions!$B:$B,"&gt;="&amp;F$11,Transactions!$B:$B,"&lt;="&amp;F$12)-SUMIFS(Transactions!$I:$I,Transactions!$G:$G,$A39,Transactions!$B:$B,"&gt;="&amp;F$11,Transactions!$B:$B,"&lt;="&amp;F$12)</f>
        <v>0</v>
      </c>
      <c r="G39" s="83">
        <f>SUMIFS(Transactions!$J:$J,Transactions!$G:$G,$A39,Transactions!$B:$B,"&gt;="&amp;G$11,Transactions!$B:$B,"&lt;="&amp;G$12)-SUMIFS(Transactions!$I:$I,Transactions!$G:$G,$A39,Transactions!$B:$B,"&gt;="&amp;G$11,Transactions!$B:$B,"&lt;="&amp;G$12)</f>
        <v>0</v>
      </c>
      <c r="H39" s="83">
        <f>SUMIFS(Transactions!$J:$J,Transactions!$G:$G,$A39,Transactions!$B:$B,"&gt;="&amp;H$11,Transactions!$B:$B,"&lt;="&amp;H$12)-SUMIFS(Transactions!$I:$I,Transactions!$G:$G,$A39,Transactions!$B:$B,"&gt;="&amp;H$11,Transactions!$B:$B,"&lt;="&amp;H$12)</f>
        <v>0</v>
      </c>
      <c r="I39" s="83">
        <f>SUMIFS(Transactions!$J:$J,Transactions!$G:$G,$A39,Transactions!$B:$B,"&gt;="&amp;I$11,Transactions!$B:$B,"&lt;="&amp;I$12)-SUMIFS(Transactions!$I:$I,Transactions!$G:$G,$A39,Transactions!$B:$B,"&gt;="&amp;I$11,Transactions!$B:$B,"&lt;="&amp;I$12)</f>
        <v>0</v>
      </c>
      <c r="J39" s="83">
        <f>SUMIFS(Transactions!$J:$J,Transactions!$G:$G,$A39,Transactions!$B:$B,"&gt;="&amp;J$11,Transactions!$B:$B,"&lt;="&amp;J$12)-SUMIFS(Transactions!$I:$I,Transactions!$G:$G,$A39,Transactions!$B:$B,"&gt;="&amp;J$11,Transactions!$B:$B,"&lt;="&amp;J$12)</f>
        <v>0</v>
      </c>
      <c r="K39" s="83">
        <f>SUMIFS(Transactions!$J:$J,Transactions!$G:$G,$A39,Transactions!$B:$B,"&gt;="&amp;K$11,Transactions!$B:$B,"&lt;="&amp;K$12)-SUMIFS(Transactions!$I:$I,Transactions!$G:$G,$A39,Transactions!$B:$B,"&gt;="&amp;K$11,Transactions!$B:$B,"&lt;="&amp;K$12)</f>
        <v>0</v>
      </c>
      <c r="L39" s="83">
        <f>SUMIFS(Transactions!$J:$J,Transactions!$G:$G,$A39,Transactions!$B:$B,"&gt;="&amp;L$11,Transactions!$B:$B,"&lt;="&amp;L$12)-SUMIFS(Transactions!$I:$I,Transactions!$G:$G,$A39,Transactions!$B:$B,"&gt;="&amp;L$11,Transactions!$B:$B,"&lt;="&amp;L$12)</f>
        <v>0</v>
      </c>
      <c r="M39" s="83">
        <f>SUMIFS(Transactions!$J:$J,Transactions!$G:$G,$A39,Transactions!$B:$B,"&gt;="&amp;M$11,Transactions!$B:$B,"&lt;="&amp;M$12)-SUMIFS(Transactions!$I:$I,Transactions!$G:$G,$A39,Transactions!$B:$B,"&gt;="&amp;M$11,Transactions!$B:$B,"&lt;="&amp;M$12)</f>
        <v>0</v>
      </c>
      <c r="N39" s="83">
        <f>SUMIFS(Transactions!$J:$J,Transactions!$G:$G,$A39,Transactions!$B:$B,"&gt;="&amp;N$11,Transactions!$B:$B,"&lt;="&amp;N$12)-SUMIFS(Transactions!$I:$I,Transactions!$G:$G,$A39,Transactions!$B:$B,"&gt;="&amp;N$11,Transactions!$B:$B,"&lt;="&amp;N$12)</f>
        <v>0</v>
      </c>
      <c r="O39" s="157">
        <f t="shared" si="9"/>
        <v>0</v>
      </c>
      <c r="P39" s="157">
        <f t="shared" si="10"/>
        <v>0</v>
      </c>
    </row>
    <row r="40" spans="1:16" s="23" customFormat="1" hidden="1" x14ac:dyDescent="0.2">
      <c r="A40" s="229" t="str">
        <v xml:space="preserve"> - </v>
      </c>
      <c r="B40" s="4"/>
      <c r="C40" s="83">
        <f>SUMIFS(Transactions!$J:$J,Transactions!$G:$G,$A40,Transactions!$B:$B,"&gt;="&amp;C$11,Transactions!$B:$B,"&lt;="&amp;C$12)-SUMIFS(Transactions!$I:$I,Transactions!$G:$G,$A40,Transactions!$B:$B,"&gt;="&amp;C$11,Transactions!$B:$B,"&lt;="&amp;C$12)</f>
        <v>0</v>
      </c>
      <c r="D40" s="83">
        <f>SUMIFS(Transactions!$J:$J,Transactions!$G:$G,$A40,Transactions!$B:$B,"&gt;="&amp;D$11,Transactions!$B:$B,"&lt;="&amp;D$12)-SUMIFS(Transactions!$I:$I,Transactions!$G:$G,$A40,Transactions!$B:$B,"&gt;="&amp;D$11,Transactions!$B:$B,"&lt;="&amp;D$12)</f>
        <v>0</v>
      </c>
      <c r="E40" s="83">
        <f>SUMIFS(Transactions!$J:$J,Transactions!$G:$G,$A40,Transactions!$B:$B,"&gt;="&amp;E$11,Transactions!$B:$B,"&lt;="&amp;E$12)-SUMIFS(Transactions!$I:$I,Transactions!$G:$G,$A40,Transactions!$B:$B,"&gt;="&amp;E$11,Transactions!$B:$B,"&lt;="&amp;E$12)</f>
        <v>0</v>
      </c>
      <c r="F40" s="83">
        <f>SUMIFS(Transactions!$J:$J,Transactions!$G:$G,$A40,Transactions!$B:$B,"&gt;="&amp;F$11,Transactions!$B:$B,"&lt;="&amp;F$12)-SUMIFS(Transactions!$I:$I,Transactions!$G:$G,$A40,Transactions!$B:$B,"&gt;="&amp;F$11,Transactions!$B:$B,"&lt;="&amp;F$12)</f>
        <v>0</v>
      </c>
      <c r="G40" s="83">
        <f>SUMIFS(Transactions!$J:$J,Transactions!$G:$G,$A40,Transactions!$B:$B,"&gt;="&amp;G$11,Transactions!$B:$B,"&lt;="&amp;G$12)-SUMIFS(Transactions!$I:$I,Transactions!$G:$G,$A40,Transactions!$B:$B,"&gt;="&amp;G$11,Transactions!$B:$B,"&lt;="&amp;G$12)</f>
        <v>0</v>
      </c>
      <c r="H40" s="83">
        <f>SUMIFS(Transactions!$J:$J,Transactions!$G:$G,$A40,Transactions!$B:$B,"&gt;="&amp;H$11,Transactions!$B:$B,"&lt;="&amp;H$12)-SUMIFS(Transactions!$I:$I,Transactions!$G:$G,$A40,Transactions!$B:$B,"&gt;="&amp;H$11,Transactions!$B:$B,"&lt;="&amp;H$12)</f>
        <v>0</v>
      </c>
      <c r="I40" s="83">
        <f>SUMIFS(Transactions!$J:$J,Transactions!$G:$G,$A40,Transactions!$B:$B,"&gt;="&amp;I$11,Transactions!$B:$B,"&lt;="&amp;I$12)-SUMIFS(Transactions!$I:$I,Transactions!$G:$G,$A40,Transactions!$B:$B,"&gt;="&amp;I$11,Transactions!$B:$B,"&lt;="&amp;I$12)</f>
        <v>0</v>
      </c>
      <c r="J40" s="83">
        <f>SUMIFS(Transactions!$J:$J,Transactions!$G:$G,$A40,Transactions!$B:$B,"&gt;="&amp;J$11,Transactions!$B:$B,"&lt;="&amp;J$12)-SUMIFS(Transactions!$I:$I,Transactions!$G:$G,$A40,Transactions!$B:$B,"&gt;="&amp;J$11,Transactions!$B:$B,"&lt;="&amp;J$12)</f>
        <v>0</v>
      </c>
      <c r="K40" s="83">
        <f>SUMIFS(Transactions!$J:$J,Transactions!$G:$G,$A40,Transactions!$B:$B,"&gt;="&amp;K$11,Transactions!$B:$B,"&lt;="&amp;K$12)-SUMIFS(Transactions!$I:$I,Transactions!$G:$G,$A40,Transactions!$B:$B,"&gt;="&amp;K$11,Transactions!$B:$B,"&lt;="&amp;K$12)</f>
        <v>0</v>
      </c>
      <c r="L40" s="83">
        <f>SUMIFS(Transactions!$J:$J,Transactions!$G:$G,$A40,Transactions!$B:$B,"&gt;="&amp;L$11,Transactions!$B:$B,"&lt;="&amp;L$12)-SUMIFS(Transactions!$I:$I,Transactions!$G:$G,$A40,Transactions!$B:$B,"&gt;="&amp;L$11,Transactions!$B:$B,"&lt;="&amp;L$12)</f>
        <v>0</v>
      </c>
      <c r="M40" s="83">
        <f>SUMIFS(Transactions!$J:$J,Transactions!$G:$G,$A40,Transactions!$B:$B,"&gt;="&amp;M$11,Transactions!$B:$B,"&lt;="&amp;M$12)-SUMIFS(Transactions!$I:$I,Transactions!$G:$G,$A40,Transactions!$B:$B,"&gt;="&amp;M$11,Transactions!$B:$B,"&lt;="&amp;M$12)</f>
        <v>0</v>
      </c>
      <c r="N40" s="83">
        <f>SUMIFS(Transactions!$J:$J,Transactions!$G:$G,$A40,Transactions!$B:$B,"&gt;="&amp;N$11,Transactions!$B:$B,"&lt;="&amp;N$12)-SUMIFS(Transactions!$I:$I,Transactions!$G:$G,$A40,Transactions!$B:$B,"&gt;="&amp;N$11,Transactions!$B:$B,"&lt;="&amp;N$12)</f>
        <v>0</v>
      </c>
      <c r="O40" s="157">
        <f t="shared" si="9"/>
        <v>0</v>
      </c>
      <c r="P40" s="157">
        <f t="shared" si="10"/>
        <v>0</v>
      </c>
    </row>
    <row r="41" spans="1:16" s="23" customFormat="1" hidden="1" x14ac:dyDescent="0.2">
      <c r="A41" s="229" t="str">
        <v xml:space="preserve"> - </v>
      </c>
      <c r="B41" s="4"/>
      <c r="C41" s="83">
        <f>SUMIFS(Transactions!$J:$J,Transactions!$G:$G,$A41,Transactions!$B:$B,"&gt;="&amp;C$11,Transactions!$B:$B,"&lt;="&amp;C$12)-SUMIFS(Transactions!$I:$I,Transactions!$G:$G,$A41,Transactions!$B:$B,"&gt;="&amp;C$11,Transactions!$B:$B,"&lt;="&amp;C$12)</f>
        <v>0</v>
      </c>
      <c r="D41" s="83">
        <f>SUMIFS(Transactions!$J:$J,Transactions!$G:$G,$A41,Transactions!$B:$B,"&gt;="&amp;D$11,Transactions!$B:$B,"&lt;="&amp;D$12)-SUMIFS(Transactions!$I:$I,Transactions!$G:$G,$A41,Transactions!$B:$B,"&gt;="&amp;D$11,Transactions!$B:$B,"&lt;="&amp;D$12)</f>
        <v>0</v>
      </c>
      <c r="E41" s="83">
        <f>SUMIFS(Transactions!$J:$J,Transactions!$G:$G,$A41,Transactions!$B:$B,"&gt;="&amp;E$11,Transactions!$B:$B,"&lt;="&amp;E$12)-SUMIFS(Transactions!$I:$I,Transactions!$G:$G,$A41,Transactions!$B:$B,"&gt;="&amp;E$11,Transactions!$B:$B,"&lt;="&amp;E$12)</f>
        <v>0</v>
      </c>
      <c r="F41" s="83">
        <f>SUMIFS(Transactions!$J:$J,Transactions!$G:$G,$A41,Transactions!$B:$B,"&gt;="&amp;F$11,Transactions!$B:$B,"&lt;="&amp;F$12)-SUMIFS(Transactions!$I:$I,Transactions!$G:$G,$A41,Transactions!$B:$B,"&gt;="&amp;F$11,Transactions!$B:$B,"&lt;="&amp;F$12)</f>
        <v>0</v>
      </c>
      <c r="G41" s="83">
        <f>SUMIFS(Transactions!$J:$J,Transactions!$G:$G,$A41,Transactions!$B:$B,"&gt;="&amp;G$11,Transactions!$B:$B,"&lt;="&amp;G$12)-SUMIFS(Transactions!$I:$I,Transactions!$G:$G,$A41,Transactions!$B:$B,"&gt;="&amp;G$11,Transactions!$B:$B,"&lt;="&amp;G$12)</f>
        <v>0</v>
      </c>
      <c r="H41" s="83">
        <f>SUMIFS(Transactions!$J:$J,Transactions!$G:$G,$A41,Transactions!$B:$B,"&gt;="&amp;H$11,Transactions!$B:$B,"&lt;="&amp;H$12)-SUMIFS(Transactions!$I:$I,Transactions!$G:$G,$A41,Transactions!$B:$B,"&gt;="&amp;H$11,Transactions!$B:$B,"&lt;="&amp;H$12)</f>
        <v>0</v>
      </c>
      <c r="I41" s="83">
        <f>SUMIFS(Transactions!$J:$J,Transactions!$G:$G,$A41,Transactions!$B:$B,"&gt;="&amp;I$11,Transactions!$B:$B,"&lt;="&amp;I$12)-SUMIFS(Transactions!$I:$I,Transactions!$G:$G,$A41,Transactions!$B:$B,"&gt;="&amp;I$11,Transactions!$B:$B,"&lt;="&amp;I$12)</f>
        <v>0</v>
      </c>
      <c r="J41" s="83">
        <f>SUMIFS(Transactions!$J:$J,Transactions!$G:$G,$A41,Transactions!$B:$B,"&gt;="&amp;J$11,Transactions!$B:$B,"&lt;="&amp;J$12)-SUMIFS(Transactions!$I:$I,Transactions!$G:$G,$A41,Transactions!$B:$B,"&gt;="&amp;J$11,Transactions!$B:$B,"&lt;="&amp;J$12)</f>
        <v>0</v>
      </c>
      <c r="K41" s="83">
        <f>SUMIFS(Transactions!$J:$J,Transactions!$G:$G,$A41,Transactions!$B:$B,"&gt;="&amp;K$11,Transactions!$B:$B,"&lt;="&amp;K$12)-SUMIFS(Transactions!$I:$I,Transactions!$G:$G,$A41,Transactions!$B:$B,"&gt;="&amp;K$11,Transactions!$B:$B,"&lt;="&amp;K$12)</f>
        <v>0</v>
      </c>
      <c r="L41" s="83">
        <f>SUMIFS(Transactions!$J:$J,Transactions!$G:$G,$A41,Transactions!$B:$B,"&gt;="&amp;L$11,Transactions!$B:$B,"&lt;="&amp;L$12)-SUMIFS(Transactions!$I:$I,Transactions!$G:$G,$A41,Transactions!$B:$B,"&gt;="&amp;L$11,Transactions!$B:$B,"&lt;="&amp;L$12)</f>
        <v>0</v>
      </c>
      <c r="M41" s="83">
        <f>SUMIFS(Transactions!$J:$J,Transactions!$G:$G,$A41,Transactions!$B:$B,"&gt;="&amp;M$11,Transactions!$B:$B,"&lt;="&amp;M$12)-SUMIFS(Transactions!$I:$I,Transactions!$G:$G,$A41,Transactions!$B:$B,"&gt;="&amp;M$11,Transactions!$B:$B,"&lt;="&amp;M$12)</f>
        <v>0</v>
      </c>
      <c r="N41" s="83">
        <f>SUMIFS(Transactions!$J:$J,Transactions!$G:$G,$A41,Transactions!$B:$B,"&gt;="&amp;N$11,Transactions!$B:$B,"&lt;="&amp;N$12)-SUMIFS(Transactions!$I:$I,Transactions!$G:$G,$A41,Transactions!$B:$B,"&gt;="&amp;N$11,Transactions!$B:$B,"&lt;="&amp;N$12)</f>
        <v>0</v>
      </c>
      <c r="O41" s="157">
        <f t="shared" si="9"/>
        <v>0</v>
      </c>
      <c r="P41" s="157">
        <f t="shared" si="10"/>
        <v>0</v>
      </c>
    </row>
    <row r="42" spans="1:16" s="23" customFormat="1" hidden="1" x14ac:dyDescent="0.2">
      <c r="A42" s="229" t="str">
        <v xml:space="preserve"> - </v>
      </c>
      <c r="B42" s="4"/>
      <c r="C42" s="83">
        <f>SUMIFS(Transactions!$J:$J,Transactions!$G:$G,$A42,Transactions!$B:$B,"&gt;="&amp;C$11,Transactions!$B:$B,"&lt;="&amp;C$12)-SUMIFS(Transactions!$I:$I,Transactions!$G:$G,$A42,Transactions!$B:$B,"&gt;="&amp;C$11,Transactions!$B:$B,"&lt;="&amp;C$12)</f>
        <v>0</v>
      </c>
      <c r="D42" s="83">
        <f>SUMIFS(Transactions!$J:$J,Transactions!$G:$G,$A42,Transactions!$B:$B,"&gt;="&amp;D$11,Transactions!$B:$B,"&lt;="&amp;D$12)-SUMIFS(Transactions!$I:$I,Transactions!$G:$G,$A42,Transactions!$B:$B,"&gt;="&amp;D$11,Transactions!$B:$B,"&lt;="&amp;D$12)</f>
        <v>0</v>
      </c>
      <c r="E42" s="83">
        <f>SUMIFS(Transactions!$J:$J,Transactions!$G:$G,$A42,Transactions!$B:$B,"&gt;="&amp;E$11,Transactions!$B:$B,"&lt;="&amp;E$12)-SUMIFS(Transactions!$I:$I,Transactions!$G:$G,$A42,Transactions!$B:$B,"&gt;="&amp;E$11,Transactions!$B:$B,"&lt;="&amp;E$12)</f>
        <v>0</v>
      </c>
      <c r="F42" s="83">
        <f>SUMIFS(Transactions!$J:$J,Transactions!$G:$G,$A42,Transactions!$B:$B,"&gt;="&amp;F$11,Transactions!$B:$B,"&lt;="&amp;F$12)-SUMIFS(Transactions!$I:$I,Transactions!$G:$G,$A42,Transactions!$B:$B,"&gt;="&amp;F$11,Transactions!$B:$B,"&lt;="&amp;F$12)</f>
        <v>0</v>
      </c>
      <c r="G42" s="83">
        <f>SUMIFS(Transactions!$J:$J,Transactions!$G:$G,$A42,Transactions!$B:$B,"&gt;="&amp;G$11,Transactions!$B:$B,"&lt;="&amp;G$12)-SUMIFS(Transactions!$I:$I,Transactions!$G:$G,$A42,Transactions!$B:$B,"&gt;="&amp;G$11,Transactions!$B:$B,"&lt;="&amp;G$12)</f>
        <v>0</v>
      </c>
      <c r="H42" s="83">
        <f>SUMIFS(Transactions!$J:$J,Transactions!$G:$G,$A42,Transactions!$B:$B,"&gt;="&amp;H$11,Transactions!$B:$B,"&lt;="&amp;H$12)-SUMIFS(Transactions!$I:$I,Transactions!$G:$G,$A42,Transactions!$B:$B,"&gt;="&amp;H$11,Transactions!$B:$B,"&lt;="&amp;H$12)</f>
        <v>0</v>
      </c>
      <c r="I42" s="83">
        <f>SUMIFS(Transactions!$J:$J,Transactions!$G:$G,$A42,Transactions!$B:$B,"&gt;="&amp;I$11,Transactions!$B:$B,"&lt;="&amp;I$12)-SUMIFS(Transactions!$I:$I,Transactions!$G:$G,$A42,Transactions!$B:$B,"&gt;="&amp;I$11,Transactions!$B:$B,"&lt;="&amp;I$12)</f>
        <v>0</v>
      </c>
      <c r="J42" s="83">
        <f>SUMIFS(Transactions!$J:$J,Transactions!$G:$G,$A42,Transactions!$B:$B,"&gt;="&amp;J$11,Transactions!$B:$B,"&lt;="&amp;J$12)-SUMIFS(Transactions!$I:$I,Transactions!$G:$G,$A42,Transactions!$B:$B,"&gt;="&amp;J$11,Transactions!$B:$B,"&lt;="&amp;J$12)</f>
        <v>0</v>
      </c>
      <c r="K42" s="83">
        <f>SUMIFS(Transactions!$J:$J,Transactions!$G:$G,$A42,Transactions!$B:$B,"&gt;="&amp;K$11,Transactions!$B:$B,"&lt;="&amp;K$12)-SUMIFS(Transactions!$I:$I,Transactions!$G:$G,$A42,Transactions!$B:$B,"&gt;="&amp;K$11,Transactions!$B:$B,"&lt;="&amp;K$12)</f>
        <v>0</v>
      </c>
      <c r="L42" s="83">
        <f>SUMIFS(Transactions!$J:$J,Transactions!$G:$G,$A42,Transactions!$B:$B,"&gt;="&amp;L$11,Transactions!$B:$B,"&lt;="&amp;L$12)-SUMIFS(Transactions!$I:$I,Transactions!$G:$G,$A42,Transactions!$B:$B,"&gt;="&amp;L$11,Transactions!$B:$B,"&lt;="&amp;L$12)</f>
        <v>0</v>
      </c>
      <c r="M42" s="83">
        <f>SUMIFS(Transactions!$J:$J,Transactions!$G:$G,$A42,Transactions!$B:$B,"&gt;="&amp;M$11,Transactions!$B:$B,"&lt;="&amp;M$12)-SUMIFS(Transactions!$I:$I,Transactions!$G:$G,$A42,Transactions!$B:$B,"&gt;="&amp;M$11,Transactions!$B:$B,"&lt;="&amp;M$12)</f>
        <v>0</v>
      </c>
      <c r="N42" s="83">
        <f>SUMIFS(Transactions!$J:$J,Transactions!$G:$G,$A42,Transactions!$B:$B,"&gt;="&amp;N$11,Transactions!$B:$B,"&lt;="&amp;N$12)-SUMIFS(Transactions!$I:$I,Transactions!$G:$G,$A42,Transactions!$B:$B,"&gt;="&amp;N$11,Transactions!$B:$B,"&lt;="&amp;N$12)</f>
        <v>0</v>
      </c>
      <c r="O42" s="157">
        <f t="shared" si="9"/>
        <v>0</v>
      </c>
      <c r="P42" s="157">
        <f t="shared" si="10"/>
        <v>0</v>
      </c>
    </row>
    <row r="43" spans="1:16" s="23" customFormat="1" hidden="1" x14ac:dyDescent="0.2">
      <c r="A43" s="229" t="str">
        <v xml:space="preserve"> - </v>
      </c>
      <c r="B43" s="4"/>
      <c r="C43" s="83">
        <f>SUMIFS(Transactions!$J:$J,Transactions!$G:$G,$A43,Transactions!$B:$B,"&gt;="&amp;C$11,Transactions!$B:$B,"&lt;="&amp;C$12)-SUMIFS(Transactions!$I:$I,Transactions!$G:$G,$A43,Transactions!$B:$B,"&gt;="&amp;C$11,Transactions!$B:$B,"&lt;="&amp;C$12)</f>
        <v>0</v>
      </c>
      <c r="D43" s="83">
        <f>SUMIFS(Transactions!$J:$J,Transactions!$G:$G,$A43,Transactions!$B:$B,"&gt;="&amp;D$11,Transactions!$B:$B,"&lt;="&amp;D$12)-SUMIFS(Transactions!$I:$I,Transactions!$G:$G,$A43,Transactions!$B:$B,"&gt;="&amp;D$11,Transactions!$B:$B,"&lt;="&amp;D$12)</f>
        <v>0</v>
      </c>
      <c r="E43" s="83">
        <f>SUMIFS(Transactions!$J:$J,Transactions!$G:$G,$A43,Transactions!$B:$B,"&gt;="&amp;E$11,Transactions!$B:$B,"&lt;="&amp;E$12)-SUMIFS(Transactions!$I:$I,Transactions!$G:$G,$A43,Transactions!$B:$B,"&gt;="&amp;E$11,Transactions!$B:$B,"&lt;="&amp;E$12)</f>
        <v>0</v>
      </c>
      <c r="F43" s="83">
        <f>SUMIFS(Transactions!$J:$J,Transactions!$G:$G,$A43,Transactions!$B:$B,"&gt;="&amp;F$11,Transactions!$B:$B,"&lt;="&amp;F$12)-SUMIFS(Transactions!$I:$I,Transactions!$G:$G,$A43,Transactions!$B:$B,"&gt;="&amp;F$11,Transactions!$B:$B,"&lt;="&amp;F$12)</f>
        <v>0</v>
      </c>
      <c r="G43" s="83">
        <f>SUMIFS(Transactions!$J:$J,Transactions!$G:$G,$A43,Transactions!$B:$B,"&gt;="&amp;G$11,Transactions!$B:$B,"&lt;="&amp;G$12)-SUMIFS(Transactions!$I:$I,Transactions!$G:$G,$A43,Transactions!$B:$B,"&gt;="&amp;G$11,Transactions!$B:$B,"&lt;="&amp;G$12)</f>
        <v>0</v>
      </c>
      <c r="H43" s="83">
        <f>SUMIFS(Transactions!$J:$J,Transactions!$G:$G,$A43,Transactions!$B:$B,"&gt;="&amp;H$11,Transactions!$B:$B,"&lt;="&amp;H$12)-SUMIFS(Transactions!$I:$I,Transactions!$G:$G,$A43,Transactions!$B:$B,"&gt;="&amp;H$11,Transactions!$B:$B,"&lt;="&amp;H$12)</f>
        <v>0</v>
      </c>
      <c r="I43" s="83">
        <f>SUMIFS(Transactions!$J:$J,Transactions!$G:$G,$A43,Transactions!$B:$B,"&gt;="&amp;I$11,Transactions!$B:$B,"&lt;="&amp;I$12)-SUMIFS(Transactions!$I:$I,Transactions!$G:$G,$A43,Transactions!$B:$B,"&gt;="&amp;I$11,Transactions!$B:$B,"&lt;="&amp;I$12)</f>
        <v>0</v>
      </c>
      <c r="J43" s="83">
        <f>SUMIFS(Transactions!$J:$J,Transactions!$G:$G,$A43,Transactions!$B:$B,"&gt;="&amp;J$11,Transactions!$B:$B,"&lt;="&amp;J$12)-SUMIFS(Transactions!$I:$I,Transactions!$G:$G,$A43,Transactions!$B:$B,"&gt;="&amp;J$11,Transactions!$B:$B,"&lt;="&amp;J$12)</f>
        <v>0</v>
      </c>
      <c r="K43" s="83">
        <f>SUMIFS(Transactions!$J:$J,Transactions!$G:$G,$A43,Transactions!$B:$B,"&gt;="&amp;K$11,Transactions!$B:$B,"&lt;="&amp;K$12)-SUMIFS(Transactions!$I:$I,Transactions!$G:$G,$A43,Transactions!$B:$B,"&gt;="&amp;K$11,Transactions!$B:$B,"&lt;="&amp;K$12)</f>
        <v>0</v>
      </c>
      <c r="L43" s="83">
        <f>SUMIFS(Transactions!$J:$J,Transactions!$G:$G,$A43,Transactions!$B:$B,"&gt;="&amp;L$11,Transactions!$B:$B,"&lt;="&amp;L$12)-SUMIFS(Transactions!$I:$I,Transactions!$G:$G,$A43,Transactions!$B:$B,"&gt;="&amp;L$11,Transactions!$B:$B,"&lt;="&amp;L$12)</f>
        <v>0</v>
      </c>
      <c r="M43" s="83">
        <f>SUMIFS(Transactions!$J:$J,Transactions!$G:$G,$A43,Transactions!$B:$B,"&gt;="&amp;M$11,Transactions!$B:$B,"&lt;="&amp;M$12)-SUMIFS(Transactions!$I:$I,Transactions!$G:$G,$A43,Transactions!$B:$B,"&gt;="&amp;M$11,Transactions!$B:$B,"&lt;="&amp;M$12)</f>
        <v>0</v>
      </c>
      <c r="N43" s="83">
        <f>SUMIFS(Transactions!$J:$J,Transactions!$G:$G,$A43,Transactions!$B:$B,"&gt;="&amp;N$11,Transactions!$B:$B,"&lt;="&amp;N$12)-SUMIFS(Transactions!$I:$I,Transactions!$G:$G,$A43,Transactions!$B:$B,"&gt;="&amp;N$11,Transactions!$B:$B,"&lt;="&amp;N$12)</f>
        <v>0</v>
      </c>
      <c r="O43" s="157">
        <f t="shared" si="9"/>
        <v>0</v>
      </c>
      <c r="P43" s="157">
        <f t="shared" si="10"/>
        <v>0</v>
      </c>
    </row>
    <row r="44" spans="1:16" s="23" customFormat="1" hidden="1" x14ac:dyDescent="0.2">
      <c r="A44" s="229" t="str">
        <v xml:space="preserve"> - </v>
      </c>
      <c r="B44" s="4"/>
      <c r="C44" s="83">
        <f>SUMIFS(Transactions!$J:$J,Transactions!$G:$G,$A44,Transactions!$B:$B,"&gt;="&amp;C$11,Transactions!$B:$B,"&lt;="&amp;C$12)-SUMIFS(Transactions!$I:$I,Transactions!$G:$G,$A44,Transactions!$B:$B,"&gt;="&amp;C$11,Transactions!$B:$B,"&lt;="&amp;C$12)</f>
        <v>0</v>
      </c>
      <c r="D44" s="83">
        <f>SUMIFS(Transactions!$J:$J,Transactions!$G:$G,$A44,Transactions!$B:$B,"&gt;="&amp;D$11,Transactions!$B:$B,"&lt;="&amp;D$12)-SUMIFS(Transactions!$I:$I,Transactions!$G:$G,$A44,Transactions!$B:$B,"&gt;="&amp;D$11,Transactions!$B:$B,"&lt;="&amp;D$12)</f>
        <v>0</v>
      </c>
      <c r="E44" s="83">
        <f>SUMIFS(Transactions!$J:$J,Transactions!$G:$G,$A44,Transactions!$B:$B,"&gt;="&amp;E$11,Transactions!$B:$B,"&lt;="&amp;E$12)-SUMIFS(Transactions!$I:$I,Transactions!$G:$G,$A44,Transactions!$B:$B,"&gt;="&amp;E$11,Transactions!$B:$B,"&lt;="&amp;E$12)</f>
        <v>0</v>
      </c>
      <c r="F44" s="83">
        <f>SUMIFS(Transactions!$J:$J,Transactions!$G:$G,$A44,Transactions!$B:$B,"&gt;="&amp;F$11,Transactions!$B:$B,"&lt;="&amp;F$12)-SUMIFS(Transactions!$I:$I,Transactions!$G:$G,$A44,Transactions!$B:$B,"&gt;="&amp;F$11,Transactions!$B:$B,"&lt;="&amp;F$12)</f>
        <v>0</v>
      </c>
      <c r="G44" s="83">
        <f>SUMIFS(Transactions!$J:$J,Transactions!$G:$G,$A44,Transactions!$B:$B,"&gt;="&amp;G$11,Transactions!$B:$B,"&lt;="&amp;G$12)-SUMIFS(Transactions!$I:$I,Transactions!$G:$G,$A44,Transactions!$B:$B,"&gt;="&amp;G$11,Transactions!$B:$B,"&lt;="&amp;G$12)</f>
        <v>0</v>
      </c>
      <c r="H44" s="83">
        <f>SUMIFS(Transactions!$J:$J,Transactions!$G:$G,$A44,Transactions!$B:$B,"&gt;="&amp;H$11,Transactions!$B:$B,"&lt;="&amp;H$12)-SUMIFS(Transactions!$I:$I,Transactions!$G:$G,$A44,Transactions!$B:$B,"&gt;="&amp;H$11,Transactions!$B:$B,"&lt;="&amp;H$12)</f>
        <v>0</v>
      </c>
      <c r="I44" s="83">
        <f>SUMIFS(Transactions!$J:$J,Transactions!$G:$G,$A44,Transactions!$B:$B,"&gt;="&amp;I$11,Transactions!$B:$B,"&lt;="&amp;I$12)-SUMIFS(Transactions!$I:$I,Transactions!$G:$G,$A44,Transactions!$B:$B,"&gt;="&amp;I$11,Transactions!$B:$B,"&lt;="&amp;I$12)</f>
        <v>0</v>
      </c>
      <c r="J44" s="83">
        <f>SUMIFS(Transactions!$J:$J,Transactions!$G:$G,$A44,Transactions!$B:$B,"&gt;="&amp;J$11,Transactions!$B:$B,"&lt;="&amp;J$12)-SUMIFS(Transactions!$I:$I,Transactions!$G:$G,$A44,Transactions!$B:$B,"&gt;="&amp;J$11,Transactions!$B:$B,"&lt;="&amp;J$12)</f>
        <v>0</v>
      </c>
      <c r="K44" s="83">
        <f>SUMIFS(Transactions!$J:$J,Transactions!$G:$G,$A44,Transactions!$B:$B,"&gt;="&amp;K$11,Transactions!$B:$B,"&lt;="&amp;K$12)-SUMIFS(Transactions!$I:$I,Transactions!$G:$G,$A44,Transactions!$B:$B,"&gt;="&amp;K$11,Transactions!$B:$B,"&lt;="&amp;K$12)</f>
        <v>0</v>
      </c>
      <c r="L44" s="83">
        <f>SUMIFS(Transactions!$J:$J,Transactions!$G:$G,$A44,Transactions!$B:$B,"&gt;="&amp;L$11,Transactions!$B:$B,"&lt;="&amp;L$12)-SUMIFS(Transactions!$I:$I,Transactions!$G:$G,$A44,Transactions!$B:$B,"&gt;="&amp;L$11,Transactions!$B:$B,"&lt;="&amp;L$12)</f>
        <v>0</v>
      </c>
      <c r="M44" s="83">
        <f>SUMIFS(Transactions!$J:$J,Transactions!$G:$G,$A44,Transactions!$B:$B,"&gt;="&amp;M$11,Transactions!$B:$B,"&lt;="&amp;M$12)-SUMIFS(Transactions!$I:$I,Transactions!$G:$G,$A44,Transactions!$B:$B,"&gt;="&amp;M$11,Transactions!$B:$B,"&lt;="&amp;M$12)</f>
        <v>0</v>
      </c>
      <c r="N44" s="83">
        <f>SUMIFS(Transactions!$J:$J,Transactions!$G:$G,$A44,Transactions!$B:$B,"&gt;="&amp;N$11,Transactions!$B:$B,"&lt;="&amp;N$12)-SUMIFS(Transactions!$I:$I,Transactions!$G:$G,$A44,Transactions!$B:$B,"&gt;="&amp;N$11,Transactions!$B:$B,"&lt;="&amp;N$12)</f>
        <v>0</v>
      </c>
      <c r="O44" s="157">
        <f t="shared" si="9"/>
        <v>0</v>
      </c>
      <c r="P44" s="157">
        <f t="shared" si="10"/>
        <v>0</v>
      </c>
    </row>
    <row r="45" spans="1:16" s="101" customFormat="1" ht="16.899999999999999" customHeight="1" x14ac:dyDescent="0.3">
      <c r="A45" s="118"/>
      <c r="B45" s="118" t="s">
        <v>3</v>
      </c>
      <c r="C45" s="119">
        <f>SUM(C14:C44)</f>
        <v>1000</v>
      </c>
      <c r="D45" s="119">
        <f t="shared" ref="D45:N45" si="11">SUM(D14:D44)</f>
        <v>1000</v>
      </c>
      <c r="E45" s="119">
        <f t="shared" si="11"/>
        <v>0</v>
      </c>
      <c r="F45" s="119">
        <f t="shared" si="11"/>
        <v>0</v>
      </c>
      <c r="G45" s="119">
        <f t="shared" si="11"/>
        <v>0</v>
      </c>
      <c r="H45" s="119">
        <f t="shared" si="11"/>
        <v>0</v>
      </c>
      <c r="I45" s="119">
        <f t="shared" si="11"/>
        <v>0</v>
      </c>
      <c r="J45" s="119">
        <f t="shared" si="11"/>
        <v>0</v>
      </c>
      <c r="K45" s="119">
        <f t="shared" si="11"/>
        <v>0</v>
      </c>
      <c r="L45" s="119">
        <f t="shared" si="11"/>
        <v>0</v>
      </c>
      <c r="M45" s="119">
        <f t="shared" si="11"/>
        <v>0</v>
      </c>
      <c r="N45" s="119">
        <f t="shared" si="11"/>
        <v>0</v>
      </c>
      <c r="O45" s="119">
        <f>SUM(C45:N45)</f>
        <v>2000</v>
      </c>
      <c r="P45" s="119">
        <f t="shared" si="8"/>
        <v>166.66666666666666</v>
      </c>
    </row>
    <row r="46" spans="1:16" s="23" customFormat="1" ht="11.25" x14ac:dyDescent="0.2">
      <c r="A46" s="50"/>
      <c r="C46" s="50"/>
      <c r="D46" s="50"/>
      <c r="E46" s="50"/>
      <c r="F46" s="50"/>
      <c r="G46" s="50"/>
      <c r="H46" s="50"/>
      <c r="I46" s="50"/>
      <c r="J46" s="50"/>
      <c r="K46" s="50"/>
      <c r="L46" s="50"/>
      <c r="M46" s="50"/>
      <c r="N46" s="50"/>
      <c r="O46" s="50"/>
      <c r="P46" s="50"/>
    </row>
    <row r="47" spans="1:16" s="101" customFormat="1" ht="18.95" customHeight="1" x14ac:dyDescent="0.3">
      <c r="A47" s="230" t="s">
        <v>134</v>
      </c>
      <c r="B47" s="162"/>
      <c r="C47" s="163"/>
      <c r="D47" s="163"/>
      <c r="E47" s="163"/>
      <c r="F47" s="163"/>
      <c r="G47" s="163"/>
      <c r="H47" s="163"/>
      <c r="I47" s="163"/>
      <c r="J47" s="163"/>
      <c r="K47" s="163"/>
      <c r="L47" s="163"/>
      <c r="M47" s="163"/>
      <c r="N47" s="163"/>
      <c r="O47" s="223" t="s">
        <v>29</v>
      </c>
      <c r="P47" s="223" t="s">
        <v>32</v>
      </c>
    </row>
    <row r="48" spans="1:16" s="23" customFormat="1" x14ac:dyDescent="0.2">
      <c r="A48" s="228" t="str">
        <f t="array" ref="A48:A147">IF(ISBLANK(Budget!A46:A145)," - ",Budget!A46:A145)</f>
        <v>Alimony</v>
      </c>
      <c r="B48" s="86"/>
      <c r="C48" s="83">
        <f>-SUMIFS(Transactions!$J:$J,Transactions!$G:$G,YearlyReport!$A48,Transactions!$B:$B,"&gt;="&amp;C$11,Transactions!$B:$B,"&lt;="&amp;C$12)+SUMIFS(Transactions!$I:$I,Transactions!$G:$G,YearlyReport!$A48,Transactions!$B:$B,"&gt;="&amp;C$11,Transactions!$B:$B,"&lt;="&amp;C$12)</f>
        <v>0</v>
      </c>
      <c r="D48" s="83">
        <f>-SUMIFS(Transactions!$J:$J,Transactions!$G:$G,YearlyReport!$A48,Transactions!$B:$B,"&gt;="&amp;D$11,Transactions!$B:$B,"&lt;="&amp;D$12)+SUMIFS(Transactions!$I:$I,Transactions!$G:$G,YearlyReport!$A48,Transactions!$B:$B,"&gt;="&amp;D$11,Transactions!$B:$B,"&lt;="&amp;D$12)</f>
        <v>0</v>
      </c>
      <c r="E48" s="83">
        <f>-SUMIFS(Transactions!$J:$J,Transactions!$G:$G,YearlyReport!$A48,Transactions!$B:$B,"&gt;="&amp;E$11,Transactions!$B:$B,"&lt;="&amp;E$12)+SUMIFS(Transactions!$I:$I,Transactions!$G:$G,YearlyReport!$A48,Transactions!$B:$B,"&gt;="&amp;E$11,Transactions!$B:$B,"&lt;="&amp;E$12)</f>
        <v>0</v>
      </c>
      <c r="F48" s="83">
        <f>-SUMIFS(Transactions!$J:$J,Transactions!$G:$G,YearlyReport!$A48,Transactions!$B:$B,"&gt;="&amp;F$11,Transactions!$B:$B,"&lt;="&amp;F$12)+SUMIFS(Transactions!$I:$I,Transactions!$G:$G,YearlyReport!$A48,Transactions!$B:$B,"&gt;="&amp;F$11,Transactions!$B:$B,"&lt;="&amp;F$12)</f>
        <v>0</v>
      </c>
      <c r="G48" s="83">
        <f>-SUMIFS(Transactions!$J:$J,Transactions!$G:$G,YearlyReport!$A48,Transactions!$B:$B,"&gt;="&amp;G$11,Transactions!$B:$B,"&lt;="&amp;G$12)+SUMIFS(Transactions!$I:$I,Transactions!$G:$G,YearlyReport!$A48,Transactions!$B:$B,"&gt;="&amp;G$11,Transactions!$B:$B,"&lt;="&amp;G$12)</f>
        <v>0</v>
      </c>
      <c r="H48" s="83">
        <f>-SUMIFS(Transactions!$J:$J,Transactions!$G:$G,YearlyReport!$A48,Transactions!$B:$B,"&gt;="&amp;H$11,Transactions!$B:$B,"&lt;="&amp;H$12)+SUMIFS(Transactions!$I:$I,Transactions!$G:$G,YearlyReport!$A48,Transactions!$B:$B,"&gt;="&amp;H$11,Transactions!$B:$B,"&lt;="&amp;H$12)</f>
        <v>0</v>
      </c>
      <c r="I48" s="83">
        <f>-SUMIFS(Transactions!$J:$J,Transactions!$G:$G,YearlyReport!$A48,Transactions!$B:$B,"&gt;="&amp;I$11,Transactions!$B:$B,"&lt;="&amp;I$12)+SUMIFS(Transactions!$I:$I,Transactions!$G:$G,YearlyReport!$A48,Transactions!$B:$B,"&gt;="&amp;I$11,Transactions!$B:$B,"&lt;="&amp;I$12)</f>
        <v>0</v>
      </c>
      <c r="J48" s="83">
        <f>-SUMIFS(Transactions!$J:$J,Transactions!$G:$G,YearlyReport!$A48,Transactions!$B:$B,"&gt;="&amp;J$11,Transactions!$B:$B,"&lt;="&amp;J$12)+SUMIFS(Transactions!$I:$I,Transactions!$G:$G,YearlyReport!$A48,Transactions!$B:$B,"&gt;="&amp;J$11,Transactions!$B:$B,"&lt;="&amp;J$12)</f>
        <v>0</v>
      </c>
      <c r="K48" s="83">
        <f>-SUMIFS(Transactions!$J:$J,Transactions!$G:$G,YearlyReport!$A48,Transactions!$B:$B,"&gt;="&amp;K$11,Transactions!$B:$B,"&lt;="&amp;K$12)+SUMIFS(Transactions!$I:$I,Transactions!$G:$G,YearlyReport!$A48,Transactions!$B:$B,"&gt;="&amp;K$11,Transactions!$B:$B,"&lt;="&amp;K$12)</f>
        <v>0</v>
      </c>
      <c r="L48" s="83">
        <f>-SUMIFS(Transactions!$J:$J,Transactions!$G:$G,YearlyReport!$A48,Transactions!$B:$B,"&gt;="&amp;L$11,Transactions!$B:$B,"&lt;="&amp;L$12)+SUMIFS(Transactions!$I:$I,Transactions!$G:$G,YearlyReport!$A48,Transactions!$B:$B,"&gt;="&amp;L$11,Transactions!$B:$B,"&lt;="&amp;L$12)</f>
        <v>0</v>
      </c>
      <c r="M48" s="83">
        <f>-SUMIFS(Transactions!$J:$J,Transactions!$G:$G,YearlyReport!$A48,Transactions!$B:$B,"&gt;="&amp;M$11,Transactions!$B:$B,"&lt;="&amp;M$12)+SUMIFS(Transactions!$I:$I,Transactions!$G:$G,YearlyReport!$A48,Transactions!$B:$B,"&gt;="&amp;M$11,Transactions!$B:$B,"&lt;="&amp;M$12)</f>
        <v>0</v>
      </c>
      <c r="N48" s="83">
        <f>-SUMIFS(Transactions!$J:$J,Transactions!$G:$G,YearlyReport!$A48,Transactions!$B:$B,"&gt;="&amp;N$11,Transactions!$B:$B,"&lt;="&amp;N$12)+SUMIFS(Transactions!$I:$I,Transactions!$G:$G,YearlyReport!$A48,Transactions!$B:$B,"&gt;="&amp;N$11,Transactions!$B:$B,"&lt;="&amp;N$12)</f>
        <v>0</v>
      </c>
      <c r="O48" s="158">
        <f t="shared" ref="O48:O51" si="12">SUM(C48:N48)</f>
        <v>0</v>
      </c>
      <c r="P48" s="158">
        <f t="shared" ref="P48:P51" si="13">O48/COLUMNS(C48:N48)</f>
        <v>0</v>
      </c>
    </row>
    <row r="49" spans="1:16" s="23" customFormat="1" x14ac:dyDescent="0.2">
      <c r="A49" s="229" t="str">
        <v>Car Insurance</v>
      </c>
      <c r="B49" s="4"/>
      <c r="C49" s="83">
        <f>-SUMIFS(Transactions!$J:$J,Transactions!$G:$G,YearlyReport!$A49,Transactions!$B:$B,"&gt;="&amp;C$11,Transactions!$B:$B,"&lt;="&amp;C$12)+SUMIFS(Transactions!$I:$I,Transactions!$G:$G,YearlyReport!$A49,Transactions!$B:$B,"&gt;="&amp;C$11,Transactions!$B:$B,"&lt;="&amp;C$12)</f>
        <v>0</v>
      </c>
      <c r="D49" s="83">
        <f>-SUMIFS(Transactions!$J:$J,Transactions!$G:$G,YearlyReport!$A49,Transactions!$B:$B,"&gt;="&amp;D$11,Transactions!$B:$B,"&lt;="&amp;D$12)+SUMIFS(Transactions!$I:$I,Transactions!$G:$G,YearlyReport!$A49,Transactions!$B:$B,"&gt;="&amp;D$11,Transactions!$B:$B,"&lt;="&amp;D$12)</f>
        <v>0</v>
      </c>
      <c r="E49" s="83">
        <f>-SUMIFS(Transactions!$J:$J,Transactions!$G:$G,YearlyReport!$A49,Transactions!$B:$B,"&gt;="&amp;E$11,Transactions!$B:$B,"&lt;="&amp;E$12)+SUMIFS(Transactions!$I:$I,Transactions!$G:$G,YearlyReport!$A49,Transactions!$B:$B,"&gt;="&amp;E$11,Transactions!$B:$B,"&lt;="&amp;E$12)</f>
        <v>0</v>
      </c>
      <c r="F49" s="83">
        <f>-SUMIFS(Transactions!$J:$J,Transactions!$G:$G,YearlyReport!$A49,Transactions!$B:$B,"&gt;="&amp;F$11,Transactions!$B:$B,"&lt;="&amp;F$12)+SUMIFS(Transactions!$I:$I,Transactions!$G:$G,YearlyReport!$A49,Transactions!$B:$B,"&gt;="&amp;F$11,Transactions!$B:$B,"&lt;="&amp;F$12)</f>
        <v>0</v>
      </c>
      <c r="G49" s="83">
        <f>-SUMIFS(Transactions!$J:$J,Transactions!$G:$G,YearlyReport!$A49,Transactions!$B:$B,"&gt;="&amp;G$11,Transactions!$B:$B,"&lt;="&amp;G$12)+SUMIFS(Transactions!$I:$I,Transactions!$G:$G,YearlyReport!$A49,Transactions!$B:$B,"&gt;="&amp;G$11,Transactions!$B:$B,"&lt;="&amp;G$12)</f>
        <v>0</v>
      </c>
      <c r="H49" s="83">
        <f>-SUMIFS(Transactions!$J:$J,Transactions!$G:$G,YearlyReport!$A49,Transactions!$B:$B,"&gt;="&amp;H$11,Transactions!$B:$B,"&lt;="&amp;H$12)+SUMIFS(Transactions!$I:$I,Transactions!$G:$G,YearlyReport!$A49,Transactions!$B:$B,"&gt;="&amp;H$11,Transactions!$B:$B,"&lt;="&amp;H$12)</f>
        <v>0</v>
      </c>
      <c r="I49" s="83">
        <f>-SUMIFS(Transactions!$J:$J,Transactions!$G:$G,YearlyReport!$A49,Transactions!$B:$B,"&gt;="&amp;I$11,Transactions!$B:$B,"&lt;="&amp;I$12)+SUMIFS(Transactions!$I:$I,Transactions!$G:$G,YearlyReport!$A49,Transactions!$B:$B,"&gt;="&amp;I$11,Transactions!$B:$B,"&lt;="&amp;I$12)</f>
        <v>0</v>
      </c>
      <c r="J49" s="83">
        <f>-SUMIFS(Transactions!$J:$J,Transactions!$G:$G,YearlyReport!$A49,Transactions!$B:$B,"&gt;="&amp;J$11,Transactions!$B:$B,"&lt;="&amp;J$12)+SUMIFS(Transactions!$I:$I,Transactions!$G:$G,YearlyReport!$A49,Transactions!$B:$B,"&gt;="&amp;J$11,Transactions!$B:$B,"&lt;="&amp;J$12)</f>
        <v>0</v>
      </c>
      <c r="K49" s="83">
        <f>-SUMIFS(Transactions!$J:$J,Transactions!$G:$G,YearlyReport!$A49,Transactions!$B:$B,"&gt;="&amp;K$11,Transactions!$B:$B,"&lt;="&amp;K$12)+SUMIFS(Transactions!$I:$I,Transactions!$G:$G,YearlyReport!$A49,Transactions!$B:$B,"&gt;="&amp;K$11,Transactions!$B:$B,"&lt;="&amp;K$12)</f>
        <v>0</v>
      </c>
      <c r="L49" s="83">
        <f>-SUMIFS(Transactions!$J:$J,Transactions!$G:$G,YearlyReport!$A49,Transactions!$B:$B,"&gt;="&amp;L$11,Transactions!$B:$B,"&lt;="&amp;L$12)+SUMIFS(Transactions!$I:$I,Transactions!$G:$G,YearlyReport!$A49,Transactions!$B:$B,"&gt;="&amp;L$11,Transactions!$B:$B,"&lt;="&amp;L$12)</f>
        <v>0</v>
      </c>
      <c r="M49" s="83">
        <f>-SUMIFS(Transactions!$J:$J,Transactions!$G:$G,YearlyReport!$A49,Transactions!$B:$B,"&gt;="&amp;M$11,Transactions!$B:$B,"&lt;="&amp;M$12)+SUMIFS(Transactions!$I:$I,Transactions!$G:$G,YearlyReport!$A49,Transactions!$B:$B,"&gt;="&amp;M$11,Transactions!$B:$B,"&lt;="&amp;M$12)</f>
        <v>0</v>
      </c>
      <c r="N49" s="83">
        <f>-SUMIFS(Transactions!$J:$J,Transactions!$G:$G,YearlyReport!$A49,Transactions!$B:$B,"&gt;="&amp;N$11,Transactions!$B:$B,"&lt;="&amp;N$12)+SUMIFS(Transactions!$I:$I,Transactions!$G:$G,YearlyReport!$A49,Transactions!$B:$B,"&gt;="&amp;N$11,Transactions!$B:$B,"&lt;="&amp;N$12)</f>
        <v>0</v>
      </c>
      <c r="O49" s="159">
        <f t="shared" si="12"/>
        <v>0</v>
      </c>
      <c r="P49" s="159">
        <f t="shared" si="13"/>
        <v>0</v>
      </c>
    </row>
    <row r="50" spans="1:16" s="23" customFormat="1" x14ac:dyDescent="0.2">
      <c r="A50" s="229" t="str">
        <v>Car Payment</v>
      </c>
      <c r="B50" s="4"/>
      <c r="C50" s="83">
        <f>-SUMIFS(Transactions!$J:$J,Transactions!$G:$G,YearlyReport!$A50,Transactions!$B:$B,"&gt;="&amp;C$11,Transactions!$B:$B,"&lt;="&amp;C$12)+SUMIFS(Transactions!$I:$I,Transactions!$G:$G,YearlyReport!$A50,Transactions!$B:$B,"&gt;="&amp;C$11,Transactions!$B:$B,"&lt;="&amp;C$12)</f>
        <v>115.2</v>
      </c>
      <c r="D50" s="83">
        <f>-SUMIFS(Transactions!$J:$J,Transactions!$G:$G,YearlyReport!$A50,Transactions!$B:$B,"&gt;="&amp;D$11,Transactions!$B:$B,"&lt;="&amp;D$12)+SUMIFS(Transactions!$I:$I,Transactions!$G:$G,YearlyReport!$A50,Transactions!$B:$B,"&gt;="&amp;D$11,Transactions!$B:$B,"&lt;="&amp;D$12)</f>
        <v>0</v>
      </c>
      <c r="E50" s="83">
        <f>-SUMIFS(Transactions!$J:$J,Transactions!$G:$G,YearlyReport!$A50,Transactions!$B:$B,"&gt;="&amp;E$11,Transactions!$B:$B,"&lt;="&amp;E$12)+SUMIFS(Transactions!$I:$I,Transactions!$G:$G,YearlyReport!$A50,Transactions!$B:$B,"&gt;="&amp;E$11,Transactions!$B:$B,"&lt;="&amp;E$12)</f>
        <v>0</v>
      </c>
      <c r="F50" s="83">
        <f>-SUMIFS(Transactions!$J:$J,Transactions!$G:$G,YearlyReport!$A50,Transactions!$B:$B,"&gt;="&amp;F$11,Transactions!$B:$B,"&lt;="&amp;F$12)+SUMIFS(Transactions!$I:$I,Transactions!$G:$G,YearlyReport!$A50,Transactions!$B:$B,"&gt;="&amp;F$11,Transactions!$B:$B,"&lt;="&amp;F$12)</f>
        <v>0</v>
      </c>
      <c r="G50" s="83">
        <f>-SUMIFS(Transactions!$J:$J,Transactions!$G:$G,YearlyReport!$A50,Transactions!$B:$B,"&gt;="&amp;G$11,Transactions!$B:$B,"&lt;="&amp;G$12)+SUMIFS(Transactions!$I:$I,Transactions!$G:$G,YearlyReport!$A50,Transactions!$B:$B,"&gt;="&amp;G$11,Transactions!$B:$B,"&lt;="&amp;G$12)</f>
        <v>0</v>
      </c>
      <c r="H50" s="83">
        <f>-SUMIFS(Transactions!$J:$J,Transactions!$G:$G,YearlyReport!$A50,Transactions!$B:$B,"&gt;="&amp;H$11,Transactions!$B:$B,"&lt;="&amp;H$12)+SUMIFS(Transactions!$I:$I,Transactions!$G:$G,YearlyReport!$A50,Transactions!$B:$B,"&gt;="&amp;H$11,Transactions!$B:$B,"&lt;="&amp;H$12)</f>
        <v>0</v>
      </c>
      <c r="I50" s="83">
        <f>-SUMIFS(Transactions!$J:$J,Transactions!$G:$G,YearlyReport!$A50,Transactions!$B:$B,"&gt;="&amp;I$11,Transactions!$B:$B,"&lt;="&amp;I$12)+SUMIFS(Transactions!$I:$I,Transactions!$G:$G,YearlyReport!$A50,Transactions!$B:$B,"&gt;="&amp;I$11,Transactions!$B:$B,"&lt;="&amp;I$12)</f>
        <v>0</v>
      </c>
      <c r="J50" s="83">
        <f>-SUMIFS(Transactions!$J:$J,Transactions!$G:$G,YearlyReport!$A50,Transactions!$B:$B,"&gt;="&amp;J$11,Transactions!$B:$B,"&lt;="&amp;J$12)+SUMIFS(Transactions!$I:$I,Transactions!$G:$G,YearlyReport!$A50,Transactions!$B:$B,"&gt;="&amp;J$11,Transactions!$B:$B,"&lt;="&amp;J$12)</f>
        <v>0</v>
      </c>
      <c r="K50" s="83">
        <f>-SUMIFS(Transactions!$J:$J,Transactions!$G:$G,YearlyReport!$A50,Transactions!$B:$B,"&gt;="&amp;K$11,Transactions!$B:$B,"&lt;="&amp;K$12)+SUMIFS(Transactions!$I:$I,Transactions!$G:$G,YearlyReport!$A50,Transactions!$B:$B,"&gt;="&amp;K$11,Transactions!$B:$B,"&lt;="&amp;K$12)</f>
        <v>0</v>
      </c>
      <c r="L50" s="83">
        <f>-SUMIFS(Transactions!$J:$J,Transactions!$G:$G,YearlyReport!$A50,Transactions!$B:$B,"&gt;="&amp;L$11,Transactions!$B:$B,"&lt;="&amp;L$12)+SUMIFS(Transactions!$I:$I,Transactions!$G:$G,YearlyReport!$A50,Transactions!$B:$B,"&gt;="&amp;L$11,Transactions!$B:$B,"&lt;="&amp;L$12)</f>
        <v>0</v>
      </c>
      <c r="M50" s="83">
        <f>-SUMIFS(Transactions!$J:$J,Transactions!$G:$G,YearlyReport!$A50,Transactions!$B:$B,"&gt;="&amp;M$11,Transactions!$B:$B,"&lt;="&amp;M$12)+SUMIFS(Transactions!$I:$I,Transactions!$G:$G,YearlyReport!$A50,Transactions!$B:$B,"&gt;="&amp;M$11,Transactions!$B:$B,"&lt;="&amp;M$12)</f>
        <v>0</v>
      </c>
      <c r="N50" s="83">
        <f>-SUMIFS(Transactions!$J:$J,Transactions!$G:$G,YearlyReport!$A50,Transactions!$B:$B,"&gt;="&amp;N$11,Transactions!$B:$B,"&lt;="&amp;N$12)+SUMIFS(Transactions!$I:$I,Transactions!$G:$G,YearlyReport!$A50,Transactions!$B:$B,"&gt;="&amp;N$11,Transactions!$B:$B,"&lt;="&amp;N$12)</f>
        <v>0</v>
      </c>
      <c r="O50" s="159">
        <f>SUM(C50:N50)</f>
        <v>115.2</v>
      </c>
      <c r="P50" s="159">
        <f>O50/COLUMNS(C50:N50)</f>
        <v>9.6</v>
      </c>
    </row>
    <row r="51" spans="1:16" s="23" customFormat="1" x14ac:dyDescent="0.2">
      <c r="A51" s="229" t="str">
        <v>Car Repair / Licenses</v>
      </c>
      <c r="B51" s="4"/>
      <c r="C51" s="83">
        <f>-SUMIFS(Transactions!$J:$J,Transactions!$G:$G,YearlyReport!$A51,Transactions!$B:$B,"&gt;="&amp;C$11,Transactions!$B:$B,"&lt;="&amp;C$12)+SUMIFS(Transactions!$I:$I,Transactions!$G:$G,YearlyReport!$A51,Transactions!$B:$B,"&gt;="&amp;C$11,Transactions!$B:$B,"&lt;="&amp;C$12)</f>
        <v>0</v>
      </c>
      <c r="D51" s="83">
        <f>-SUMIFS(Transactions!$J:$J,Transactions!$G:$G,YearlyReport!$A51,Transactions!$B:$B,"&gt;="&amp;D$11,Transactions!$B:$B,"&lt;="&amp;D$12)+SUMIFS(Transactions!$I:$I,Transactions!$G:$G,YearlyReport!$A51,Transactions!$B:$B,"&gt;="&amp;D$11,Transactions!$B:$B,"&lt;="&amp;D$12)</f>
        <v>0</v>
      </c>
      <c r="E51" s="83">
        <f>-SUMIFS(Transactions!$J:$J,Transactions!$G:$G,YearlyReport!$A51,Transactions!$B:$B,"&gt;="&amp;E$11,Transactions!$B:$B,"&lt;="&amp;E$12)+SUMIFS(Transactions!$I:$I,Transactions!$G:$G,YearlyReport!$A51,Transactions!$B:$B,"&gt;="&amp;E$11,Transactions!$B:$B,"&lt;="&amp;E$12)</f>
        <v>0</v>
      </c>
      <c r="F51" s="83">
        <f>-SUMIFS(Transactions!$J:$J,Transactions!$G:$G,YearlyReport!$A51,Transactions!$B:$B,"&gt;="&amp;F$11,Transactions!$B:$B,"&lt;="&amp;F$12)+SUMIFS(Transactions!$I:$I,Transactions!$G:$G,YearlyReport!$A51,Transactions!$B:$B,"&gt;="&amp;F$11,Transactions!$B:$B,"&lt;="&amp;F$12)</f>
        <v>0</v>
      </c>
      <c r="G51" s="83">
        <f>-SUMIFS(Transactions!$J:$J,Transactions!$G:$G,YearlyReport!$A51,Transactions!$B:$B,"&gt;="&amp;G$11,Transactions!$B:$B,"&lt;="&amp;G$12)+SUMIFS(Transactions!$I:$I,Transactions!$G:$G,YearlyReport!$A51,Transactions!$B:$B,"&gt;="&amp;G$11,Transactions!$B:$B,"&lt;="&amp;G$12)</f>
        <v>0</v>
      </c>
      <c r="H51" s="83">
        <f>-SUMIFS(Transactions!$J:$J,Transactions!$G:$G,YearlyReport!$A51,Transactions!$B:$B,"&gt;="&amp;H$11,Transactions!$B:$B,"&lt;="&amp;H$12)+SUMIFS(Transactions!$I:$I,Transactions!$G:$G,YearlyReport!$A51,Transactions!$B:$B,"&gt;="&amp;H$11,Transactions!$B:$B,"&lt;="&amp;H$12)</f>
        <v>0</v>
      </c>
      <c r="I51" s="83">
        <f>-SUMIFS(Transactions!$J:$J,Transactions!$G:$G,YearlyReport!$A51,Transactions!$B:$B,"&gt;="&amp;I$11,Transactions!$B:$B,"&lt;="&amp;I$12)+SUMIFS(Transactions!$I:$I,Transactions!$G:$G,YearlyReport!$A51,Transactions!$B:$B,"&gt;="&amp;I$11,Transactions!$B:$B,"&lt;="&amp;I$12)</f>
        <v>0</v>
      </c>
      <c r="J51" s="83">
        <f>-SUMIFS(Transactions!$J:$J,Transactions!$G:$G,YearlyReport!$A51,Transactions!$B:$B,"&gt;="&amp;J$11,Transactions!$B:$B,"&lt;="&amp;J$12)+SUMIFS(Transactions!$I:$I,Transactions!$G:$G,YearlyReport!$A51,Transactions!$B:$B,"&gt;="&amp;J$11,Transactions!$B:$B,"&lt;="&amp;J$12)</f>
        <v>0</v>
      </c>
      <c r="K51" s="83">
        <f>-SUMIFS(Transactions!$J:$J,Transactions!$G:$G,YearlyReport!$A51,Transactions!$B:$B,"&gt;="&amp;K$11,Transactions!$B:$B,"&lt;="&amp;K$12)+SUMIFS(Transactions!$I:$I,Transactions!$G:$G,YearlyReport!$A51,Transactions!$B:$B,"&gt;="&amp;K$11,Transactions!$B:$B,"&lt;="&amp;K$12)</f>
        <v>0</v>
      </c>
      <c r="L51" s="83">
        <f>-SUMIFS(Transactions!$J:$J,Transactions!$G:$G,YearlyReport!$A51,Transactions!$B:$B,"&gt;="&amp;L$11,Transactions!$B:$B,"&lt;="&amp;L$12)+SUMIFS(Transactions!$I:$I,Transactions!$G:$G,YearlyReport!$A51,Transactions!$B:$B,"&gt;="&amp;L$11,Transactions!$B:$B,"&lt;="&amp;L$12)</f>
        <v>0</v>
      </c>
      <c r="M51" s="83">
        <f>-SUMIFS(Transactions!$J:$J,Transactions!$G:$G,YearlyReport!$A51,Transactions!$B:$B,"&gt;="&amp;M$11,Transactions!$B:$B,"&lt;="&amp;M$12)+SUMIFS(Transactions!$I:$I,Transactions!$G:$G,YearlyReport!$A51,Transactions!$B:$B,"&gt;="&amp;M$11,Transactions!$B:$B,"&lt;="&amp;M$12)</f>
        <v>0</v>
      </c>
      <c r="N51" s="83">
        <f>-SUMIFS(Transactions!$J:$J,Transactions!$G:$G,YearlyReport!$A51,Transactions!$B:$B,"&gt;="&amp;N$11,Transactions!$B:$B,"&lt;="&amp;N$12)+SUMIFS(Transactions!$I:$I,Transactions!$G:$G,YearlyReport!$A51,Transactions!$B:$B,"&gt;="&amp;N$11,Transactions!$B:$B,"&lt;="&amp;N$12)</f>
        <v>0</v>
      </c>
      <c r="O51" s="159">
        <f t="shared" si="12"/>
        <v>0</v>
      </c>
      <c r="P51" s="159">
        <f t="shared" si="13"/>
        <v>0</v>
      </c>
    </row>
    <row r="52" spans="1:16" s="23" customFormat="1" x14ac:dyDescent="0.2">
      <c r="A52" s="229" t="str">
        <v>Car Replacement Fund</v>
      </c>
      <c r="B52" s="4"/>
      <c r="C52" s="83">
        <f>-SUMIFS(Transactions!$J:$J,Transactions!$G:$G,YearlyReport!$A52,Transactions!$B:$B,"&gt;="&amp;C$11,Transactions!$B:$B,"&lt;="&amp;C$12)+SUMIFS(Transactions!$I:$I,Transactions!$G:$G,YearlyReport!$A52,Transactions!$B:$B,"&gt;="&amp;C$11,Transactions!$B:$B,"&lt;="&amp;C$12)</f>
        <v>0</v>
      </c>
      <c r="D52" s="83">
        <f>-SUMIFS(Transactions!$J:$J,Transactions!$G:$G,YearlyReport!$A52,Transactions!$B:$B,"&gt;="&amp;D$11,Transactions!$B:$B,"&lt;="&amp;D$12)+SUMIFS(Transactions!$I:$I,Transactions!$G:$G,YearlyReport!$A52,Transactions!$B:$B,"&gt;="&amp;D$11,Transactions!$B:$B,"&lt;="&amp;D$12)</f>
        <v>0</v>
      </c>
      <c r="E52" s="83">
        <f>-SUMIFS(Transactions!$J:$J,Transactions!$G:$G,YearlyReport!$A52,Transactions!$B:$B,"&gt;="&amp;E$11,Transactions!$B:$B,"&lt;="&amp;E$12)+SUMIFS(Transactions!$I:$I,Transactions!$G:$G,YearlyReport!$A52,Transactions!$B:$B,"&gt;="&amp;E$11,Transactions!$B:$B,"&lt;="&amp;E$12)</f>
        <v>0</v>
      </c>
      <c r="F52" s="83">
        <f>-SUMIFS(Transactions!$J:$J,Transactions!$G:$G,YearlyReport!$A52,Transactions!$B:$B,"&gt;="&amp;F$11,Transactions!$B:$B,"&lt;="&amp;F$12)+SUMIFS(Transactions!$I:$I,Transactions!$G:$G,YearlyReport!$A52,Transactions!$B:$B,"&gt;="&amp;F$11,Transactions!$B:$B,"&lt;="&amp;F$12)</f>
        <v>0</v>
      </c>
      <c r="G52" s="83">
        <f>-SUMIFS(Transactions!$J:$J,Transactions!$G:$G,YearlyReport!$A52,Transactions!$B:$B,"&gt;="&amp;G$11,Transactions!$B:$B,"&lt;="&amp;G$12)+SUMIFS(Transactions!$I:$I,Transactions!$G:$G,YearlyReport!$A52,Transactions!$B:$B,"&gt;="&amp;G$11,Transactions!$B:$B,"&lt;="&amp;G$12)</f>
        <v>0</v>
      </c>
      <c r="H52" s="83">
        <f>-SUMIFS(Transactions!$J:$J,Transactions!$G:$G,YearlyReport!$A52,Transactions!$B:$B,"&gt;="&amp;H$11,Transactions!$B:$B,"&lt;="&amp;H$12)+SUMIFS(Transactions!$I:$I,Transactions!$G:$G,YearlyReport!$A52,Transactions!$B:$B,"&gt;="&amp;H$11,Transactions!$B:$B,"&lt;="&amp;H$12)</f>
        <v>0</v>
      </c>
      <c r="I52" s="83">
        <f>-SUMIFS(Transactions!$J:$J,Transactions!$G:$G,YearlyReport!$A52,Transactions!$B:$B,"&gt;="&amp;I$11,Transactions!$B:$B,"&lt;="&amp;I$12)+SUMIFS(Transactions!$I:$I,Transactions!$G:$G,YearlyReport!$A52,Transactions!$B:$B,"&gt;="&amp;I$11,Transactions!$B:$B,"&lt;="&amp;I$12)</f>
        <v>0</v>
      </c>
      <c r="J52" s="83">
        <f>-SUMIFS(Transactions!$J:$J,Transactions!$G:$G,YearlyReport!$A52,Transactions!$B:$B,"&gt;="&amp;J$11,Transactions!$B:$B,"&lt;="&amp;J$12)+SUMIFS(Transactions!$I:$I,Transactions!$G:$G,YearlyReport!$A52,Transactions!$B:$B,"&gt;="&amp;J$11,Transactions!$B:$B,"&lt;="&amp;J$12)</f>
        <v>0</v>
      </c>
      <c r="K52" s="83">
        <f>-SUMIFS(Transactions!$J:$J,Transactions!$G:$G,YearlyReport!$A52,Transactions!$B:$B,"&gt;="&amp;K$11,Transactions!$B:$B,"&lt;="&amp;K$12)+SUMIFS(Transactions!$I:$I,Transactions!$G:$G,YearlyReport!$A52,Transactions!$B:$B,"&gt;="&amp;K$11,Transactions!$B:$B,"&lt;="&amp;K$12)</f>
        <v>0</v>
      </c>
      <c r="L52" s="83">
        <f>-SUMIFS(Transactions!$J:$J,Transactions!$G:$G,YearlyReport!$A52,Transactions!$B:$B,"&gt;="&amp;L$11,Transactions!$B:$B,"&lt;="&amp;L$12)+SUMIFS(Transactions!$I:$I,Transactions!$G:$G,YearlyReport!$A52,Transactions!$B:$B,"&gt;="&amp;L$11,Transactions!$B:$B,"&lt;="&amp;L$12)</f>
        <v>0</v>
      </c>
      <c r="M52" s="83">
        <f>-SUMIFS(Transactions!$J:$J,Transactions!$G:$G,YearlyReport!$A52,Transactions!$B:$B,"&gt;="&amp;M$11,Transactions!$B:$B,"&lt;="&amp;M$12)+SUMIFS(Transactions!$I:$I,Transactions!$G:$G,YearlyReport!$A52,Transactions!$B:$B,"&gt;="&amp;M$11,Transactions!$B:$B,"&lt;="&amp;M$12)</f>
        <v>0</v>
      </c>
      <c r="N52" s="83">
        <f>-SUMIFS(Transactions!$J:$J,Transactions!$G:$G,YearlyReport!$A52,Transactions!$B:$B,"&gt;="&amp;N$11,Transactions!$B:$B,"&lt;="&amp;N$12)+SUMIFS(Transactions!$I:$I,Transactions!$G:$G,YearlyReport!$A52,Transactions!$B:$B,"&gt;="&amp;N$11,Transactions!$B:$B,"&lt;="&amp;N$12)</f>
        <v>0</v>
      </c>
      <c r="O52" s="159">
        <f>SUM(C52:N52)</f>
        <v>0</v>
      </c>
      <c r="P52" s="159">
        <f>O52/COLUMNS(C52:N52)</f>
        <v>0</v>
      </c>
    </row>
    <row r="53" spans="1:16" s="23" customFormat="1" x14ac:dyDescent="0.2">
      <c r="A53" s="229" t="str">
        <v>Charity</v>
      </c>
      <c r="B53" s="4"/>
      <c r="C53" s="83">
        <f>-SUMIFS(Transactions!$J:$J,Transactions!$G:$G,YearlyReport!$A53,Transactions!$B:$B,"&gt;="&amp;C$11,Transactions!$B:$B,"&lt;="&amp;C$12)+SUMIFS(Transactions!$I:$I,Transactions!$G:$G,YearlyReport!$A53,Transactions!$B:$B,"&gt;="&amp;C$11,Transactions!$B:$B,"&lt;="&amp;C$12)</f>
        <v>0</v>
      </c>
      <c r="D53" s="83">
        <f>-SUMIFS(Transactions!$J:$J,Transactions!$G:$G,YearlyReport!$A53,Transactions!$B:$B,"&gt;="&amp;D$11,Transactions!$B:$B,"&lt;="&amp;D$12)+SUMIFS(Transactions!$I:$I,Transactions!$G:$G,YearlyReport!$A53,Transactions!$B:$B,"&gt;="&amp;D$11,Transactions!$B:$B,"&lt;="&amp;D$12)</f>
        <v>0</v>
      </c>
      <c r="E53" s="83">
        <f>-SUMIFS(Transactions!$J:$J,Transactions!$G:$G,YearlyReport!$A53,Transactions!$B:$B,"&gt;="&amp;E$11,Transactions!$B:$B,"&lt;="&amp;E$12)+SUMIFS(Transactions!$I:$I,Transactions!$G:$G,YearlyReport!$A53,Transactions!$B:$B,"&gt;="&amp;E$11,Transactions!$B:$B,"&lt;="&amp;E$12)</f>
        <v>0</v>
      </c>
      <c r="F53" s="83">
        <f>-SUMIFS(Transactions!$J:$J,Transactions!$G:$G,YearlyReport!$A53,Transactions!$B:$B,"&gt;="&amp;F$11,Transactions!$B:$B,"&lt;="&amp;F$12)+SUMIFS(Transactions!$I:$I,Transactions!$G:$G,YearlyReport!$A53,Transactions!$B:$B,"&gt;="&amp;F$11,Transactions!$B:$B,"&lt;="&amp;F$12)</f>
        <v>0</v>
      </c>
      <c r="G53" s="83">
        <f>-SUMIFS(Transactions!$J:$J,Transactions!$G:$G,YearlyReport!$A53,Transactions!$B:$B,"&gt;="&amp;G$11,Transactions!$B:$B,"&lt;="&amp;G$12)+SUMIFS(Transactions!$I:$I,Transactions!$G:$G,YearlyReport!$A53,Transactions!$B:$B,"&gt;="&amp;G$11,Transactions!$B:$B,"&lt;="&amp;G$12)</f>
        <v>0</v>
      </c>
      <c r="H53" s="83">
        <f>-SUMIFS(Transactions!$J:$J,Transactions!$G:$G,YearlyReport!$A53,Transactions!$B:$B,"&gt;="&amp;H$11,Transactions!$B:$B,"&lt;="&amp;H$12)+SUMIFS(Transactions!$I:$I,Transactions!$G:$G,YearlyReport!$A53,Transactions!$B:$B,"&gt;="&amp;H$11,Transactions!$B:$B,"&lt;="&amp;H$12)</f>
        <v>0</v>
      </c>
      <c r="I53" s="83">
        <f>-SUMIFS(Transactions!$J:$J,Transactions!$G:$G,YearlyReport!$A53,Transactions!$B:$B,"&gt;="&amp;I$11,Transactions!$B:$B,"&lt;="&amp;I$12)+SUMIFS(Transactions!$I:$I,Transactions!$G:$G,YearlyReport!$A53,Transactions!$B:$B,"&gt;="&amp;I$11,Transactions!$B:$B,"&lt;="&amp;I$12)</f>
        <v>0</v>
      </c>
      <c r="J53" s="83">
        <f>-SUMIFS(Transactions!$J:$J,Transactions!$G:$G,YearlyReport!$A53,Transactions!$B:$B,"&gt;="&amp;J$11,Transactions!$B:$B,"&lt;="&amp;J$12)+SUMIFS(Transactions!$I:$I,Transactions!$G:$G,YearlyReport!$A53,Transactions!$B:$B,"&gt;="&amp;J$11,Transactions!$B:$B,"&lt;="&amp;J$12)</f>
        <v>0</v>
      </c>
      <c r="K53" s="83">
        <f>-SUMIFS(Transactions!$J:$J,Transactions!$G:$G,YearlyReport!$A53,Transactions!$B:$B,"&gt;="&amp;K$11,Transactions!$B:$B,"&lt;="&amp;K$12)+SUMIFS(Transactions!$I:$I,Transactions!$G:$G,YearlyReport!$A53,Transactions!$B:$B,"&gt;="&amp;K$11,Transactions!$B:$B,"&lt;="&amp;K$12)</f>
        <v>0</v>
      </c>
      <c r="L53" s="83">
        <f>-SUMIFS(Transactions!$J:$J,Transactions!$G:$G,YearlyReport!$A53,Transactions!$B:$B,"&gt;="&amp;L$11,Transactions!$B:$B,"&lt;="&amp;L$12)+SUMIFS(Transactions!$I:$I,Transactions!$G:$G,YearlyReport!$A53,Transactions!$B:$B,"&gt;="&amp;L$11,Transactions!$B:$B,"&lt;="&amp;L$12)</f>
        <v>0</v>
      </c>
      <c r="M53" s="83">
        <f>-SUMIFS(Transactions!$J:$J,Transactions!$G:$G,YearlyReport!$A53,Transactions!$B:$B,"&gt;="&amp;M$11,Transactions!$B:$B,"&lt;="&amp;M$12)+SUMIFS(Transactions!$I:$I,Transactions!$G:$G,YearlyReport!$A53,Transactions!$B:$B,"&gt;="&amp;M$11,Transactions!$B:$B,"&lt;="&amp;M$12)</f>
        <v>0</v>
      </c>
      <c r="N53" s="83">
        <f>-SUMIFS(Transactions!$J:$J,Transactions!$G:$G,YearlyReport!$A53,Transactions!$B:$B,"&gt;="&amp;N$11,Transactions!$B:$B,"&lt;="&amp;N$12)+SUMIFS(Transactions!$I:$I,Transactions!$G:$G,YearlyReport!$A53,Transactions!$B:$B,"&gt;="&amp;N$11,Transactions!$B:$B,"&lt;="&amp;N$12)</f>
        <v>0</v>
      </c>
      <c r="O53" s="159">
        <f>SUM(C53:N53)</f>
        <v>0</v>
      </c>
      <c r="P53" s="159">
        <f>O53/COLUMNS(C53:N53)</f>
        <v>0</v>
      </c>
    </row>
    <row r="54" spans="1:16" s="23" customFormat="1" x14ac:dyDescent="0.2">
      <c r="A54" s="229" t="str">
        <v>Child Care</v>
      </c>
      <c r="B54" s="4"/>
      <c r="C54" s="83">
        <f>-SUMIFS(Transactions!$J:$J,Transactions!$G:$G,YearlyReport!$A54,Transactions!$B:$B,"&gt;="&amp;C$11,Transactions!$B:$B,"&lt;="&amp;C$12)+SUMIFS(Transactions!$I:$I,Transactions!$G:$G,YearlyReport!$A54,Transactions!$B:$B,"&gt;="&amp;C$11,Transactions!$B:$B,"&lt;="&amp;C$12)</f>
        <v>0</v>
      </c>
      <c r="D54" s="83">
        <f>-SUMIFS(Transactions!$J:$J,Transactions!$G:$G,YearlyReport!$A54,Transactions!$B:$B,"&gt;="&amp;D$11,Transactions!$B:$B,"&lt;="&amp;D$12)+SUMIFS(Transactions!$I:$I,Transactions!$G:$G,YearlyReport!$A54,Transactions!$B:$B,"&gt;="&amp;D$11,Transactions!$B:$B,"&lt;="&amp;D$12)</f>
        <v>0</v>
      </c>
      <c r="E54" s="83">
        <f>-SUMIFS(Transactions!$J:$J,Transactions!$G:$G,YearlyReport!$A54,Transactions!$B:$B,"&gt;="&amp;E$11,Transactions!$B:$B,"&lt;="&amp;E$12)+SUMIFS(Transactions!$I:$I,Transactions!$G:$G,YearlyReport!$A54,Transactions!$B:$B,"&gt;="&amp;E$11,Transactions!$B:$B,"&lt;="&amp;E$12)</f>
        <v>0</v>
      </c>
      <c r="F54" s="83">
        <f>-SUMIFS(Transactions!$J:$J,Transactions!$G:$G,YearlyReport!$A54,Transactions!$B:$B,"&gt;="&amp;F$11,Transactions!$B:$B,"&lt;="&amp;F$12)+SUMIFS(Transactions!$I:$I,Transactions!$G:$G,YearlyReport!$A54,Transactions!$B:$B,"&gt;="&amp;F$11,Transactions!$B:$B,"&lt;="&amp;F$12)</f>
        <v>0</v>
      </c>
      <c r="G54" s="83">
        <f>-SUMIFS(Transactions!$J:$J,Transactions!$G:$G,YearlyReport!$A54,Transactions!$B:$B,"&gt;="&amp;G$11,Transactions!$B:$B,"&lt;="&amp;G$12)+SUMIFS(Transactions!$I:$I,Transactions!$G:$G,YearlyReport!$A54,Transactions!$B:$B,"&gt;="&amp;G$11,Transactions!$B:$B,"&lt;="&amp;G$12)</f>
        <v>0</v>
      </c>
      <c r="H54" s="83">
        <f>-SUMIFS(Transactions!$J:$J,Transactions!$G:$G,YearlyReport!$A54,Transactions!$B:$B,"&gt;="&amp;H$11,Transactions!$B:$B,"&lt;="&amp;H$12)+SUMIFS(Transactions!$I:$I,Transactions!$G:$G,YearlyReport!$A54,Transactions!$B:$B,"&gt;="&amp;H$11,Transactions!$B:$B,"&lt;="&amp;H$12)</f>
        <v>0</v>
      </c>
      <c r="I54" s="83">
        <f>-SUMIFS(Transactions!$J:$J,Transactions!$G:$G,YearlyReport!$A54,Transactions!$B:$B,"&gt;="&amp;I$11,Transactions!$B:$B,"&lt;="&amp;I$12)+SUMIFS(Transactions!$I:$I,Transactions!$G:$G,YearlyReport!$A54,Transactions!$B:$B,"&gt;="&amp;I$11,Transactions!$B:$B,"&lt;="&amp;I$12)</f>
        <v>0</v>
      </c>
      <c r="J54" s="83">
        <f>-SUMIFS(Transactions!$J:$J,Transactions!$G:$G,YearlyReport!$A54,Transactions!$B:$B,"&gt;="&amp;J$11,Transactions!$B:$B,"&lt;="&amp;J$12)+SUMIFS(Transactions!$I:$I,Transactions!$G:$G,YearlyReport!$A54,Transactions!$B:$B,"&gt;="&amp;J$11,Transactions!$B:$B,"&lt;="&amp;J$12)</f>
        <v>0</v>
      </c>
      <c r="K54" s="83">
        <f>-SUMIFS(Transactions!$J:$J,Transactions!$G:$G,YearlyReport!$A54,Transactions!$B:$B,"&gt;="&amp;K$11,Transactions!$B:$B,"&lt;="&amp;K$12)+SUMIFS(Transactions!$I:$I,Transactions!$G:$G,YearlyReport!$A54,Transactions!$B:$B,"&gt;="&amp;K$11,Transactions!$B:$B,"&lt;="&amp;K$12)</f>
        <v>0</v>
      </c>
      <c r="L54" s="83">
        <f>-SUMIFS(Transactions!$J:$J,Transactions!$G:$G,YearlyReport!$A54,Transactions!$B:$B,"&gt;="&amp;L$11,Transactions!$B:$B,"&lt;="&amp;L$12)+SUMIFS(Transactions!$I:$I,Transactions!$G:$G,YearlyReport!$A54,Transactions!$B:$B,"&gt;="&amp;L$11,Transactions!$B:$B,"&lt;="&amp;L$12)</f>
        <v>0</v>
      </c>
      <c r="M54" s="83">
        <f>-SUMIFS(Transactions!$J:$J,Transactions!$G:$G,YearlyReport!$A54,Transactions!$B:$B,"&gt;="&amp;M$11,Transactions!$B:$B,"&lt;="&amp;M$12)+SUMIFS(Transactions!$I:$I,Transactions!$G:$G,YearlyReport!$A54,Transactions!$B:$B,"&gt;="&amp;M$11,Transactions!$B:$B,"&lt;="&amp;M$12)</f>
        <v>0</v>
      </c>
      <c r="N54" s="83">
        <f>-SUMIFS(Transactions!$J:$J,Transactions!$G:$G,YearlyReport!$A54,Transactions!$B:$B,"&gt;="&amp;N$11,Transactions!$B:$B,"&lt;="&amp;N$12)+SUMIFS(Transactions!$I:$I,Transactions!$G:$G,YearlyReport!$A54,Transactions!$B:$B,"&gt;="&amp;N$11,Transactions!$B:$B,"&lt;="&amp;N$12)</f>
        <v>0</v>
      </c>
      <c r="O54" s="159">
        <f t="shared" ref="O54:O57" si="14">SUM(C54:N54)</f>
        <v>0</v>
      </c>
      <c r="P54" s="159">
        <f t="shared" ref="P54:P57" si="15">O54/COLUMNS(C54:N54)</f>
        <v>0</v>
      </c>
    </row>
    <row r="55" spans="1:16" s="23" customFormat="1" x14ac:dyDescent="0.2">
      <c r="A55" s="229" t="str">
        <v>Cleaning</v>
      </c>
      <c r="B55" s="4"/>
      <c r="C55" s="83">
        <f>-SUMIFS(Transactions!$J:$J,Transactions!$G:$G,YearlyReport!$A55,Transactions!$B:$B,"&gt;="&amp;C$11,Transactions!$B:$B,"&lt;="&amp;C$12)+SUMIFS(Transactions!$I:$I,Transactions!$G:$G,YearlyReport!$A55,Transactions!$B:$B,"&gt;="&amp;C$11,Transactions!$B:$B,"&lt;="&amp;C$12)</f>
        <v>0</v>
      </c>
      <c r="D55" s="83">
        <f>-SUMIFS(Transactions!$J:$J,Transactions!$G:$G,YearlyReport!$A55,Transactions!$B:$B,"&gt;="&amp;D$11,Transactions!$B:$B,"&lt;="&amp;D$12)+SUMIFS(Transactions!$I:$I,Transactions!$G:$G,YearlyReport!$A55,Transactions!$B:$B,"&gt;="&amp;D$11,Transactions!$B:$B,"&lt;="&amp;D$12)</f>
        <v>0</v>
      </c>
      <c r="E55" s="83">
        <f>-SUMIFS(Transactions!$J:$J,Transactions!$G:$G,YearlyReport!$A55,Transactions!$B:$B,"&gt;="&amp;E$11,Transactions!$B:$B,"&lt;="&amp;E$12)+SUMIFS(Transactions!$I:$I,Transactions!$G:$G,YearlyReport!$A55,Transactions!$B:$B,"&gt;="&amp;E$11,Transactions!$B:$B,"&lt;="&amp;E$12)</f>
        <v>0</v>
      </c>
      <c r="F55" s="83">
        <f>-SUMIFS(Transactions!$J:$J,Transactions!$G:$G,YearlyReport!$A55,Transactions!$B:$B,"&gt;="&amp;F$11,Transactions!$B:$B,"&lt;="&amp;F$12)+SUMIFS(Transactions!$I:$I,Transactions!$G:$G,YearlyReport!$A55,Transactions!$B:$B,"&gt;="&amp;F$11,Transactions!$B:$B,"&lt;="&amp;F$12)</f>
        <v>0</v>
      </c>
      <c r="G55" s="83">
        <f>-SUMIFS(Transactions!$J:$J,Transactions!$G:$G,YearlyReport!$A55,Transactions!$B:$B,"&gt;="&amp;G$11,Transactions!$B:$B,"&lt;="&amp;G$12)+SUMIFS(Transactions!$I:$I,Transactions!$G:$G,YearlyReport!$A55,Transactions!$B:$B,"&gt;="&amp;G$11,Transactions!$B:$B,"&lt;="&amp;G$12)</f>
        <v>0</v>
      </c>
      <c r="H55" s="83">
        <f>-SUMIFS(Transactions!$J:$J,Transactions!$G:$G,YearlyReport!$A55,Transactions!$B:$B,"&gt;="&amp;H$11,Transactions!$B:$B,"&lt;="&amp;H$12)+SUMIFS(Transactions!$I:$I,Transactions!$G:$G,YearlyReport!$A55,Transactions!$B:$B,"&gt;="&amp;H$11,Transactions!$B:$B,"&lt;="&amp;H$12)</f>
        <v>0</v>
      </c>
      <c r="I55" s="83">
        <f>-SUMIFS(Transactions!$J:$J,Transactions!$G:$G,YearlyReport!$A55,Transactions!$B:$B,"&gt;="&amp;I$11,Transactions!$B:$B,"&lt;="&amp;I$12)+SUMIFS(Transactions!$I:$I,Transactions!$G:$G,YearlyReport!$A55,Transactions!$B:$B,"&gt;="&amp;I$11,Transactions!$B:$B,"&lt;="&amp;I$12)</f>
        <v>0</v>
      </c>
      <c r="J55" s="83">
        <f>-SUMIFS(Transactions!$J:$J,Transactions!$G:$G,YearlyReport!$A55,Transactions!$B:$B,"&gt;="&amp;J$11,Transactions!$B:$B,"&lt;="&amp;J$12)+SUMIFS(Transactions!$I:$I,Transactions!$G:$G,YearlyReport!$A55,Transactions!$B:$B,"&gt;="&amp;J$11,Transactions!$B:$B,"&lt;="&amp;J$12)</f>
        <v>0</v>
      </c>
      <c r="K55" s="83">
        <f>-SUMIFS(Transactions!$J:$J,Transactions!$G:$G,YearlyReport!$A55,Transactions!$B:$B,"&gt;="&amp;K$11,Transactions!$B:$B,"&lt;="&amp;K$12)+SUMIFS(Transactions!$I:$I,Transactions!$G:$G,YearlyReport!$A55,Transactions!$B:$B,"&gt;="&amp;K$11,Transactions!$B:$B,"&lt;="&amp;K$12)</f>
        <v>0</v>
      </c>
      <c r="L55" s="83">
        <f>-SUMIFS(Transactions!$J:$J,Transactions!$G:$G,YearlyReport!$A55,Transactions!$B:$B,"&gt;="&amp;L$11,Transactions!$B:$B,"&lt;="&amp;L$12)+SUMIFS(Transactions!$I:$I,Transactions!$G:$G,YearlyReport!$A55,Transactions!$B:$B,"&gt;="&amp;L$11,Transactions!$B:$B,"&lt;="&amp;L$12)</f>
        <v>0</v>
      </c>
      <c r="M55" s="83">
        <f>-SUMIFS(Transactions!$J:$J,Transactions!$G:$G,YearlyReport!$A55,Transactions!$B:$B,"&gt;="&amp;M$11,Transactions!$B:$B,"&lt;="&amp;M$12)+SUMIFS(Transactions!$I:$I,Transactions!$G:$G,YearlyReport!$A55,Transactions!$B:$B,"&gt;="&amp;M$11,Transactions!$B:$B,"&lt;="&amp;M$12)</f>
        <v>0</v>
      </c>
      <c r="N55" s="83">
        <f>-SUMIFS(Transactions!$J:$J,Transactions!$G:$G,YearlyReport!$A55,Transactions!$B:$B,"&gt;="&amp;N$11,Transactions!$B:$B,"&lt;="&amp;N$12)+SUMIFS(Transactions!$I:$I,Transactions!$G:$G,YearlyReport!$A55,Transactions!$B:$B,"&gt;="&amp;N$11,Transactions!$B:$B,"&lt;="&amp;N$12)</f>
        <v>0</v>
      </c>
      <c r="O55" s="159">
        <f t="shared" si="14"/>
        <v>0</v>
      </c>
      <c r="P55" s="159">
        <f t="shared" si="15"/>
        <v>0</v>
      </c>
    </row>
    <row r="56" spans="1:16" s="23" customFormat="1" x14ac:dyDescent="0.2">
      <c r="A56" s="229" t="str">
        <v>Clothing</v>
      </c>
      <c r="B56" s="4"/>
      <c r="C56" s="83">
        <f>-SUMIFS(Transactions!$J:$J,Transactions!$G:$G,YearlyReport!$A56,Transactions!$B:$B,"&gt;="&amp;C$11,Transactions!$B:$B,"&lt;="&amp;C$12)+SUMIFS(Transactions!$I:$I,Transactions!$G:$G,YearlyReport!$A56,Transactions!$B:$B,"&gt;="&amp;C$11,Transactions!$B:$B,"&lt;="&amp;C$12)</f>
        <v>0</v>
      </c>
      <c r="D56" s="83">
        <f>-SUMIFS(Transactions!$J:$J,Transactions!$G:$G,YearlyReport!$A56,Transactions!$B:$B,"&gt;="&amp;D$11,Transactions!$B:$B,"&lt;="&amp;D$12)+SUMIFS(Transactions!$I:$I,Transactions!$G:$G,YearlyReport!$A56,Transactions!$B:$B,"&gt;="&amp;D$11,Transactions!$B:$B,"&lt;="&amp;D$12)</f>
        <v>23.1</v>
      </c>
      <c r="E56" s="83">
        <f>-SUMIFS(Transactions!$J:$J,Transactions!$G:$G,YearlyReport!$A56,Transactions!$B:$B,"&gt;="&amp;E$11,Transactions!$B:$B,"&lt;="&amp;E$12)+SUMIFS(Transactions!$I:$I,Transactions!$G:$G,YearlyReport!$A56,Transactions!$B:$B,"&gt;="&amp;E$11,Transactions!$B:$B,"&lt;="&amp;E$12)</f>
        <v>0</v>
      </c>
      <c r="F56" s="83">
        <f>-SUMIFS(Transactions!$J:$J,Transactions!$G:$G,YearlyReport!$A56,Transactions!$B:$B,"&gt;="&amp;F$11,Transactions!$B:$B,"&lt;="&amp;F$12)+SUMIFS(Transactions!$I:$I,Transactions!$G:$G,YearlyReport!$A56,Transactions!$B:$B,"&gt;="&amp;F$11,Transactions!$B:$B,"&lt;="&amp;F$12)</f>
        <v>0</v>
      </c>
      <c r="G56" s="83">
        <f>-SUMIFS(Transactions!$J:$J,Transactions!$G:$G,YearlyReport!$A56,Transactions!$B:$B,"&gt;="&amp;G$11,Transactions!$B:$B,"&lt;="&amp;G$12)+SUMIFS(Transactions!$I:$I,Transactions!$G:$G,YearlyReport!$A56,Transactions!$B:$B,"&gt;="&amp;G$11,Transactions!$B:$B,"&lt;="&amp;G$12)</f>
        <v>0</v>
      </c>
      <c r="H56" s="83">
        <f>-SUMIFS(Transactions!$J:$J,Transactions!$G:$G,YearlyReport!$A56,Transactions!$B:$B,"&gt;="&amp;H$11,Transactions!$B:$B,"&lt;="&amp;H$12)+SUMIFS(Transactions!$I:$I,Transactions!$G:$G,YearlyReport!$A56,Transactions!$B:$B,"&gt;="&amp;H$11,Transactions!$B:$B,"&lt;="&amp;H$12)</f>
        <v>0</v>
      </c>
      <c r="I56" s="83">
        <f>-SUMIFS(Transactions!$J:$J,Transactions!$G:$G,YearlyReport!$A56,Transactions!$B:$B,"&gt;="&amp;I$11,Transactions!$B:$B,"&lt;="&amp;I$12)+SUMIFS(Transactions!$I:$I,Transactions!$G:$G,YearlyReport!$A56,Transactions!$B:$B,"&gt;="&amp;I$11,Transactions!$B:$B,"&lt;="&amp;I$12)</f>
        <v>0</v>
      </c>
      <c r="J56" s="83">
        <f>-SUMIFS(Transactions!$J:$J,Transactions!$G:$G,YearlyReport!$A56,Transactions!$B:$B,"&gt;="&amp;J$11,Transactions!$B:$B,"&lt;="&amp;J$12)+SUMIFS(Transactions!$I:$I,Transactions!$G:$G,YearlyReport!$A56,Transactions!$B:$B,"&gt;="&amp;J$11,Transactions!$B:$B,"&lt;="&amp;J$12)</f>
        <v>0</v>
      </c>
      <c r="K56" s="83">
        <f>-SUMIFS(Transactions!$J:$J,Transactions!$G:$G,YearlyReport!$A56,Transactions!$B:$B,"&gt;="&amp;K$11,Transactions!$B:$B,"&lt;="&amp;K$12)+SUMIFS(Transactions!$I:$I,Transactions!$G:$G,YearlyReport!$A56,Transactions!$B:$B,"&gt;="&amp;K$11,Transactions!$B:$B,"&lt;="&amp;K$12)</f>
        <v>0</v>
      </c>
      <c r="L56" s="83">
        <f>-SUMIFS(Transactions!$J:$J,Transactions!$G:$G,YearlyReport!$A56,Transactions!$B:$B,"&gt;="&amp;L$11,Transactions!$B:$B,"&lt;="&amp;L$12)+SUMIFS(Transactions!$I:$I,Transactions!$G:$G,YearlyReport!$A56,Transactions!$B:$B,"&gt;="&amp;L$11,Transactions!$B:$B,"&lt;="&amp;L$12)</f>
        <v>0</v>
      </c>
      <c r="M56" s="83">
        <f>-SUMIFS(Transactions!$J:$J,Transactions!$G:$G,YearlyReport!$A56,Transactions!$B:$B,"&gt;="&amp;M$11,Transactions!$B:$B,"&lt;="&amp;M$12)+SUMIFS(Transactions!$I:$I,Transactions!$G:$G,YearlyReport!$A56,Transactions!$B:$B,"&gt;="&amp;M$11,Transactions!$B:$B,"&lt;="&amp;M$12)</f>
        <v>0</v>
      </c>
      <c r="N56" s="83">
        <f>-SUMIFS(Transactions!$J:$J,Transactions!$G:$G,YearlyReport!$A56,Transactions!$B:$B,"&gt;="&amp;N$11,Transactions!$B:$B,"&lt;="&amp;N$12)+SUMIFS(Transactions!$I:$I,Transactions!$G:$G,YearlyReport!$A56,Transactions!$B:$B,"&gt;="&amp;N$11,Transactions!$B:$B,"&lt;="&amp;N$12)</f>
        <v>0</v>
      </c>
      <c r="O56" s="159">
        <f t="shared" si="14"/>
        <v>23.1</v>
      </c>
      <c r="P56" s="159">
        <f t="shared" si="15"/>
        <v>1.925</v>
      </c>
    </row>
    <row r="57" spans="1:16" s="23" customFormat="1" x14ac:dyDescent="0.2">
      <c r="A57" s="229" t="str">
        <v>Debt</v>
      </c>
      <c r="B57" s="4"/>
      <c r="C57" s="83">
        <f>-SUMIFS(Transactions!$J:$J,Transactions!$G:$G,YearlyReport!$A57,Transactions!$B:$B,"&gt;="&amp;C$11,Transactions!$B:$B,"&lt;="&amp;C$12)+SUMIFS(Transactions!$I:$I,Transactions!$G:$G,YearlyReport!$A57,Transactions!$B:$B,"&gt;="&amp;C$11,Transactions!$B:$B,"&lt;="&amp;C$12)</f>
        <v>0</v>
      </c>
      <c r="D57" s="83">
        <f>-SUMIFS(Transactions!$J:$J,Transactions!$G:$G,YearlyReport!$A57,Transactions!$B:$B,"&gt;="&amp;D$11,Transactions!$B:$B,"&lt;="&amp;D$12)+SUMIFS(Transactions!$I:$I,Transactions!$G:$G,YearlyReport!$A57,Transactions!$B:$B,"&gt;="&amp;D$11,Transactions!$B:$B,"&lt;="&amp;D$12)</f>
        <v>0</v>
      </c>
      <c r="E57" s="83">
        <f>-SUMIFS(Transactions!$J:$J,Transactions!$G:$G,YearlyReport!$A57,Transactions!$B:$B,"&gt;="&amp;E$11,Transactions!$B:$B,"&lt;="&amp;E$12)+SUMIFS(Transactions!$I:$I,Transactions!$G:$G,YearlyReport!$A57,Transactions!$B:$B,"&gt;="&amp;E$11,Transactions!$B:$B,"&lt;="&amp;E$12)</f>
        <v>0</v>
      </c>
      <c r="F57" s="83">
        <f>-SUMIFS(Transactions!$J:$J,Transactions!$G:$G,YearlyReport!$A57,Transactions!$B:$B,"&gt;="&amp;F$11,Transactions!$B:$B,"&lt;="&amp;F$12)+SUMIFS(Transactions!$I:$I,Transactions!$G:$G,YearlyReport!$A57,Transactions!$B:$B,"&gt;="&amp;F$11,Transactions!$B:$B,"&lt;="&amp;F$12)</f>
        <v>0</v>
      </c>
      <c r="G57" s="83">
        <f>-SUMIFS(Transactions!$J:$J,Transactions!$G:$G,YearlyReport!$A57,Transactions!$B:$B,"&gt;="&amp;G$11,Transactions!$B:$B,"&lt;="&amp;G$12)+SUMIFS(Transactions!$I:$I,Transactions!$G:$G,YearlyReport!$A57,Transactions!$B:$B,"&gt;="&amp;G$11,Transactions!$B:$B,"&lt;="&amp;G$12)</f>
        <v>0</v>
      </c>
      <c r="H57" s="83">
        <f>-SUMIFS(Transactions!$J:$J,Transactions!$G:$G,YearlyReport!$A57,Transactions!$B:$B,"&gt;="&amp;H$11,Transactions!$B:$B,"&lt;="&amp;H$12)+SUMIFS(Transactions!$I:$I,Transactions!$G:$G,YearlyReport!$A57,Transactions!$B:$B,"&gt;="&amp;H$11,Transactions!$B:$B,"&lt;="&amp;H$12)</f>
        <v>0</v>
      </c>
      <c r="I57" s="83">
        <f>-SUMIFS(Transactions!$J:$J,Transactions!$G:$G,YearlyReport!$A57,Transactions!$B:$B,"&gt;="&amp;I$11,Transactions!$B:$B,"&lt;="&amp;I$12)+SUMIFS(Transactions!$I:$I,Transactions!$G:$G,YearlyReport!$A57,Transactions!$B:$B,"&gt;="&amp;I$11,Transactions!$B:$B,"&lt;="&amp;I$12)</f>
        <v>0</v>
      </c>
      <c r="J57" s="83">
        <f>-SUMIFS(Transactions!$J:$J,Transactions!$G:$G,YearlyReport!$A57,Transactions!$B:$B,"&gt;="&amp;J$11,Transactions!$B:$B,"&lt;="&amp;J$12)+SUMIFS(Transactions!$I:$I,Transactions!$G:$G,YearlyReport!$A57,Transactions!$B:$B,"&gt;="&amp;J$11,Transactions!$B:$B,"&lt;="&amp;J$12)</f>
        <v>0</v>
      </c>
      <c r="K57" s="83">
        <f>-SUMIFS(Transactions!$J:$J,Transactions!$G:$G,YearlyReport!$A57,Transactions!$B:$B,"&gt;="&amp;K$11,Transactions!$B:$B,"&lt;="&amp;K$12)+SUMIFS(Transactions!$I:$I,Transactions!$G:$G,YearlyReport!$A57,Transactions!$B:$B,"&gt;="&amp;K$11,Transactions!$B:$B,"&lt;="&amp;K$12)</f>
        <v>0</v>
      </c>
      <c r="L57" s="83">
        <f>-SUMIFS(Transactions!$J:$J,Transactions!$G:$G,YearlyReport!$A57,Transactions!$B:$B,"&gt;="&amp;L$11,Transactions!$B:$B,"&lt;="&amp;L$12)+SUMIFS(Transactions!$I:$I,Transactions!$G:$G,YearlyReport!$A57,Transactions!$B:$B,"&gt;="&amp;L$11,Transactions!$B:$B,"&lt;="&amp;L$12)</f>
        <v>0</v>
      </c>
      <c r="M57" s="83">
        <f>-SUMIFS(Transactions!$J:$J,Transactions!$G:$G,YearlyReport!$A57,Transactions!$B:$B,"&gt;="&amp;M$11,Transactions!$B:$B,"&lt;="&amp;M$12)+SUMIFS(Transactions!$I:$I,Transactions!$G:$G,YearlyReport!$A57,Transactions!$B:$B,"&gt;="&amp;M$11,Transactions!$B:$B,"&lt;="&amp;M$12)</f>
        <v>0</v>
      </c>
      <c r="N57" s="83">
        <f>-SUMIFS(Transactions!$J:$J,Transactions!$G:$G,YearlyReport!$A57,Transactions!$B:$B,"&gt;="&amp;N$11,Transactions!$B:$B,"&lt;="&amp;N$12)+SUMIFS(Transactions!$I:$I,Transactions!$G:$G,YearlyReport!$A57,Transactions!$B:$B,"&gt;="&amp;N$11,Transactions!$B:$B,"&lt;="&amp;N$12)</f>
        <v>0</v>
      </c>
      <c r="O57" s="159">
        <f t="shared" si="14"/>
        <v>0</v>
      </c>
      <c r="P57" s="159">
        <f t="shared" si="15"/>
        <v>0</v>
      </c>
    </row>
    <row r="58" spans="1:16" s="23" customFormat="1" x14ac:dyDescent="0.2">
      <c r="A58" s="229" t="str">
        <v>Dining</v>
      </c>
      <c r="B58" s="4"/>
      <c r="C58" s="83">
        <f>-SUMIFS(Transactions!$J:$J,Transactions!$G:$G,YearlyReport!$A58,Transactions!$B:$B,"&gt;="&amp;C$11,Transactions!$B:$B,"&lt;="&amp;C$12)+SUMIFS(Transactions!$I:$I,Transactions!$G:$G,YearlyReport!$A58,Transactions!$B:$B,"&gt;="&amp;C$11,Transactions!$B:$B,"&lt;="&amp;C$12)</f>
        <v>0</v>
      </c>
      <c r="D58" s="83">
        <f>-SUMIFS(Transactions!$J:$J,Transactions!$G:$G,YearlyReport!$A58,Transactions!$B:$B,"&gt;="&amp;D$11,Transactions!$B:$B,"&lt;="&amp;D$12)+SUMIFS(Transactions!$I:$I,Transactions!$G:$G,YearlyReport!$A58,Transactions!$B:$B,"&gt;="&amp;D$11,Transactions!$B:$B,"&lt;="&amp;D$12)</f>
        <v>0</v>
      </c>
      <c r="E58" s="83">
        <f>-SUMIFS(Transactions!$J:$J,Transactions!$G:$G,YearlyReport!$A58,Transactions!$B:$B,"&gt;="&amp;E$11,Transactions!$B:$B,"&lt;="&amp;E$12)+SUMIFS(Transactions!$I:$I,Transactions!$G:$G,YearlyReport!$A58,Transactions!$B:$B,"&gt;="&amp;E$11,Transactions!$B:$B,"&lt;="&amp;E$12)</f>
        <v>0</v>
      </c>
      <c r="F58" s="83">
        <f>-SUMIFS(Transactions!$J:$J,Transactions!$G:$G,YearlyReport!$A58,Transactions!$B:$B,"&gt;="&amp;F$11,Transactions!$B:$B,"&lt;="&amp;F$12)+SUMIFS(Transactions!$I:$I,Transactions!$G:$G,YearlyReport!$A58,Transactions!$B:$B,"&gt;="&amp;F$11,Transactions!$B:$B,"&lt;="&amp;F$12)</f>
        <v>0</v>
      </c>
      <c r="G58" s="83">
        <f>-SUMIFS(Transactions!$J:$J,Transactions!$G:$G,YearlyReport!$A58,Transactions!$B:$B,"&gt;="&amp;G$11,Transactions!$B:$B,"&lt;="&amp;G$12)+SUMIFS(Transactions!$I:$I,Transactions!$G:$G,YearlyReport!$A58,Transactions!$B:$B,"&gt;="&amp;G$11,Transactions!$B:$B,"&lt;="&amp;G$12)</f>
        <v>0</v>
      </c>
      <c r="H58" s="83">
        <f>-SUMIFS(Transactions!$J:$J,Transactions!$G:$G,YearlyReport!$A58,Transactions!$B:$B,"&gt;="&amp;H$11,Transactions!$B:$B,"&lt;="&amp;H$12)+SUMIFS(Transactions!$I:$I,Transactions!$G:$G,YearlyReport!$A58,Transactions!$B:$B,"&gt;="&amp;H$11,Transactions!$B:$B,"&lt;="&amp;H$12)</f>
        <v>0</v>
      </c>
      <c r="I58" s="83">
        <f>-SUMIFS(Transactions!$J:$J,Transactions!$G:$G,YearlyReport!$A58,Transactions!$B:$B,"&gt;="&amp;I$11,Transactions!$B:$B,"&lt;="&amp;I$12)+SUMIFS(Transactions!$I:$I,Transactions!$G:$G,YearlyReport!$A58,Transactions!$B:$B,"&gt;="&amp;I$11,Transactions!$B:$B,"&lt;="&amp;I$12)</f>
        <v>0</v>
      </c>
      <c r="J58" s="83">
        <f>-SUMIFS(Transactions!$J:$J,Transactions!$G:$G,YearlyReport!$A58,Transactions!$B:$B,"&gt;="&amp;J$11,Transactions!$B:$B,"&lt;="&amp;J$12)+SUMIFS(Transactions!$I:$I,Transactions!$G:$G,YearlyReport!$A58,Transactions!$B:$B,"&gt;="&amp;J$11,Transactions!$B:$B,"&lt;="&amp;J$12)</f>
        <v>0</v>
      </c>
      <c r="K58" s="83">
        <f>-SUMIFS(Transactions!$J:$J,Transactions!$G:$G,YearlyReport!$A58,Transactions!$B:$B,"&gt;="&amp;K$11,Transactions!$B:$B,"&lt;="&amp;K$12)+SUMIFS(Transactions!$I:$I,Transactions!$G:$G,YearlyReport!$A58,Transactions!$B:$B,"&gt;="&amp;K$11,Transactions!$B:$B,"&lt;="&amp;K$12)</f>
        <v>0</v>
      </c>
      <c r="L58" s="83">
        <f>-SUMIFS(Transactions!$J:$J,Transactions!$G:$G,YearlyReport!$A58,Transactions!$B:$B,"&gt;="&amp;L$11,Transactions!$B:$B,"&lt;="&amp;L$12)+SUMIFS(Transactions!$I:$I,Transactions!$G:$G,YearlyReport!$A58,Transactions!$B:$B,"&gt;="&amp;L$11,Transactions!$B:$B,"&lt;="&amp;L$12)</f>
        <v>0</v>
      </c>
      <c r="M58" s="83">
        <f>-SUMIFS(Transactions!$J:$J,Transactions!$G:$G,YearlyReport!$A58,Transactions!$B:$B,"&gt;="&amp;M$11,Transactions!$B:$B,"&lt;="&amp;M$12)+SUMIFS(Transactions!$I:$I,Transactions!$G:$G,YearlyReport!$A58,Transactions!$B:$B,"&gt;="&amp;M$11,Transactions!$B:$B,"&lt;="&amp;M$12)</f>
        <v>0</v>
      </c>
      <c r="N58" s="83">
        <f>-SUMIFS(Transactions!$J:$J,Transactions!$G:$G,YearlyReport!$A58,Transactions!$B:$B,"&gt;="&amp;N$11,Transactions!$B:$B,"&lt;="&amp;N$12)+SUMIFS(Transactions!$I:$I,Transactions!$G:$G,YearlyReport!$A58,Transactions!$B:$B,"&gt;="&amp;N$11,Transactions!$B:$B,"&lt;="&amp;N$12)</f>
        <v>0</v>
      </c>
      <c r="O58" s="159">
        <f>SUM(C58:N58)</f>
        <v>0</v>
      </c>
      <c r="P58" s="159">
        <f>O58/COLUMNS(C58:N58)</f>
        <v>0</v>
      </c>
    </row>
    <row r="59" spans="1:16" s="23" customFormat="1" x14ac:dyDescent="0.2">
      <c r="A59" s="229" t="str">
        <v>Discretionary</v>
      </c>
      <c r="B59" s="4"/>
      <c r="C59" s="83">
        <f>-SUMIFS(Transactions!$J:$J,Transactions!$G:$G,YearlyReport!$A59,Transactions!$B:$B,"&gt;="&amp;C$11,Transactions!$B:$B,"&lt;="&amp;C$12)+SUMIFS(Transactions!$I:$I,Transactions!$G:$G,YearlyReport!$A59,Transactions!$B:$B,"&gt;="&amp;C$11,Transactions!$B:$B,"&lt;="&amp;C$12)</f>
        <v>0</v>
      </c>
      <c r="D59" s="83">
        <f>-SUMIFS(Transactions!$J:$J,Transactions!$G:$G,YearlyReport!$A59,Transactions!$B:$B,"&gt;="&amp;D$11,Transactions!$B:$B,"&lt;="&amp;D$12)+SUMIFS(Transactions!$I:$I,Transactions!$G:$G,YearlyReport!$A59,Transactions!$B:$B,"&gt;="&amp;D$11,Transactions!$B:$B,"&lt;="&amp;D$12)</f>
        <v>0</v>
      </c>
      <c r="E59" s="83">
        <f>-SUMIFS(Transactions!$J:$J,Transactions!$G:$G,YearlyReport!$A59,Transactions!$B:$B,"&gt;="&amp;E$11,Transactions!$B:$B,"&lt;="&amp;E$12)+SUMIFS(Transactions!$I:$I,Transactions!$G:$G,YearlyReport!$A59,Transactions!$B:$B,"&gt;="&amp;E$11,Transactions!$B:$B,"&lt;="&amp;E$12)</f>
        <v>0</v>
      </c>
      <c r="F59" s="83">
        <f>-SUMIFS(Transactions!$J:$J,Transactions!$G:$G,YearlyReport!$A59,Transactions!$B:$B,"&gt;="&amp;F$11,Transactions!$B:$B,"&lt;="&amp;F$12)+SUMIFS(Transactions!$I:$I,Transactions!$G:$G,YearlyReport!$A59,Transactions!$B:$B,"&gt;="&amp;F$11,Transactions!$B:$B,"&lt;="&amp;F$12)</f>
        <v>0</v>
      </c>
      <c r="G59" s="83">
        <f>-SUMIFS(Transactions!$J:$J,Transactions!$G:$G,YearlyReport!$A59,Transactions!$B:$B,"&gt;="&amp;G$11,Transactions!$B:$B,"&lt;="&amp;G$12)+SUMIFS(Transactions!$I:$I,Transactions!$G:$G,YearlyReport!$A59,Transactions!$B:$B,"&gt;="&amp;G$11,Transactions!$B:$B,"&lt;="&amp;G$12)</f>
        <v>0</v>
      </c>
      <c r="H59" s="83">
        <f>-SUMIFS(Transactions!$J:$J,Transactions!$G:$G,YearlyReport!$A59,Transactions!$B:$B,"&gt;="&amp;H$11,Transactions!$B:$B,"&lt;="&amp;H$12)+SUMIFS(Transactions!$I:$I,Transactions!$G:$G,YearlyReport!$A59,Transactions!$B:$B,"&gt;="&amp;H$11,Transactions!$B:$B,"&lt;="&amp;H$12)</f>
        <v>0</v>
      </c>
      <c r="I59" s="83">
        <f>-SUMIFS(Transactions!$J:$J,Transactions!$G:$G,YearlyReport!$A59,Transactions!$B:$B,"&gt;="&amp;I$11,Transactions!$B:$B,"&lt;="&amp;I$12)+SUMIFS(Transactions!$I:$I,Transactions!$G:$G,YearlyReport!$A59,Transactions!$B:$B,"&gt;="&amp;I$11,Transactions!$B:$B,"&lt;="&amp;I$12)</f>
        <v>0</v>
      </c>
      <c r="J59" s="83">
        <f>-SUMIFS(Transactions!$J:$J,Transactions!$G:$G,YearlyReport!$A59,Transactions!$B:$B,"&gt;="&amp;J$11,Transactions!$B:$B,"&lt;="&amp;J$12)+SUMIFS(Transactions!$I:$I,Transactions!$G:$G,YearlyReport!$A59,Transactions!$B:$B,"&gt;="&amp;J$11,Transactions!$B:$B,"&lt;="&amp;J$12)</f>
        <v>0</v>
      </c>
      <c r="K59" s="83">
        <f>-SUMIFS(Transactions!$J:$J,Transactions!$G:$G,YearlyReport!$A59,Transactions!$B:$B,"&gt;="&amp;K$11,Transactions!$B:$B,"&lt;="&amp;K$12)+SUMIFS(Transactions!$I:$I,Transactions!$G:$G,YearlyReport!$A59,Transactions!$B:$B,"&gt;="&amp;K$11,Transactions!$B:$B,"&lt;="&amp;K$12)</f>
        <v>0</v>
      </c>
      <c r="L59" s="83">
        <f>-SUMIFS(Transactions!$J:$J,Transactions!$G:$G,YearlyReport!$A59,Transactions!$B:$B,"&gt;="&amp;L$11,Transactions!$B:$B,"&lt;="&amp;L$12)+SUMIFS(Transactions!$I:$I,Transactions!$G:$G,YearlyReport!$A59,Transactions!$B:$B,"&gt;="&amp;L$11,Transactions!$B:$B,"&lt;="&amp;L$12)</f>
        <v>0</v>
      </c>
      <c r="M59" s="83">
        <f>-SUMIFS(Transactions!$J:$J,Transactions!$G:$G,YearlyReport!$A59,Transactions!$B:$B,"&gt;="&amp;M$11,Transactions!$B:$B,"&lt;="&amp;M$12)+SUMIFS(Transactions!$I:$I,Transactions!$G:$G,YearlyReport!$A59,Transactions!$B:$B,"&gt;="&amp;M$11,Transactions!$B:$B,"&lt;="&amp;M$12)</f>
        <v>0</v>
      </c>
      <c r="N59" s="83">
        <f>-SUMIFS(Transactions!$J:$J,Transactions!$G:$G,YearlyReport!$A59,Transactions!$B:$B,"&gt;="&amp;N$11,Transactions!$B:$B,"&lt;="&amp;N$12)+SUMIFS(Transactions!$I:$I,Transactions!$G:$G,YearlyReport!$A59,Transactions!$B:$B,"&gt;="&amp;N$11,Transactions!$B:$B,"&lt;="&amp;N$12)</f>
        <v>0</v>
      </c>
      <c r="O59" s="159">
        <f>SUM(C59:N59)</f>
        <v>0</v>
      </c>
      <c r="P59" s="159">
        <f>O59/COLUMNS(C59:N59)</f>
        <v>0</v>
      </c>
    </row>
    <row r="60" spans="1:16" s="23" customFormat="1" x14ac:dyDescent="0.2">
      <c r="A60" s="229" t="str">
        <v>Doctor / Dentist</v>
      </c>
      <c r="B60" s="4"/>
      <c r="C60" s="83">
        <f>-SUMIFS(Transactions!$J:$J,Transactions!$G:$G,YearlyReport!$A60,Transactions!$B:$B,"&gt;="&amp;C$11,Transactions!$B:$B,"&lt;="&amp;C$12)+SUMIFS(Transactions!$I:$I,Transactions!$G:$G,YearlyReport!$A60,Transactions!$B:$B,"&gt;="&amp;C$11,Transactions!$B:$B,"&lt;="&amp;C$12)</f>
        <v>0</v>
      </c>
      <c r="D60" s="83">
        <f>-SUMIFS(Transactions!$J:$J,Transactions!$G:$G,YearlyReport!$A60,Transactions!$B:$B,"&gt;="&amp;D$11,Transactions!$B:$B,"&lt;="&amp;D$12)+SUMIFS(Transactions!$I:$I,Transactions!$G:$G,YearlyReport!$A60,Transactions!$B:$B,"&gt;="&amp;D$11,Transactions!$B:$B,"&lt;="&amp;D$12)</f>
        <v>0</v>
      </c>
      <c r="E60" s="83">
        <f>-SUMIFS(Transactions!$J:$J,Transactions!$G:$G,YearlyReport!$A60,Transactions!$B:$B,"&gt;="&amp;E$11,Transactions!$B:$B,"&lt;="&amp;E$12)+SUMIFS(Transactions!$I:$I,Transactions!$G:$G,YearlyReport!$A60,Transactions!$B:$B,"&gt;="&amp;E$11,Transactions!$B:$B,"&lt;="&amp;E$12)</f>
        <v>0</v>
      </c>
      <c r="F60" s="83">
        <f>-SUMIFS(Transactions!$J:$J,Transactions!$G:$G,YearlyReport!$A60,Transactions!$B:$B,"&gt;="&amp;F$11,Transactions!$B:$B,"&lt;="&amp;F$12)+SUMIFS(Transactions!$I:$I,Transactions!$G:$G,YearlyReport!$A60,Transactions!$B:$B,"&gt;="&amp;F$11,Transactions!$B:$B,"&lt;="&amp;F$12)</f>
        <v>0</v>
      </c>
      <c r="G60" s="83">
        <f>-SUMIFS(Transactions!$J:$J,Transactions!$G:$G,YearlyReport!$A60,Transactions!$B:$B,"&gt;="&amp;G$11,Transactions!$B:$B,"&lt;="&amp;G$12)+SUMIFS(Transactions!$I:$I,Transactions!$G:$G,YearlyReport!$A60,Transactions!$B:$B,"&gt;="&amp;G$11,Transactions!$B:$B,"&lt;="&amp;G$12)</f>
        <v>0</v>
      </c>
      <c r="H60" s="83">
        <f>-SUMIFS(Transactions!$J:$J,Transactions!$G:$G,YearlyReport!$A60,Transactions!$B:$B,"&gt;="&amp;H$11,Transactions!$B:$B,"&lt;="&amp;H$12)+SUMIFS(Transactions!$I:$I,Transactions!$G:$G,YearlyReport!$A60,Transactions!$B:$B,"&gt;="&amp;H$11,Transactions!$B:$B,"&lt;="&amp;H$12)</f>
        <v>0</v>
      </c>
      <c r="I60" s="83">
        <f>-SUMIFS(Transactions!$J:$J,Transactions!$G:$G,YearlyReport!$A60,Transactions!$B:$B,"&gt;="&amp;I$11,Transactions!$B:$B,"&lt;="&amp;I$12)+SUMIFS(Transactions!$I:$I,Transactions!$G:$G,YearlyReport!$A60,Transactions!$B:$B,"&gt;="&amp;I$11,Transactions!$B:$B,"&lt;="&amp;I$12)</f>
        <v>0</v>
      </c>
      <c r="J60" s="83">
        <f>-SUMIFS(Transactions!$J:$J,Transactions!$G:$G,YearlyReport!$A60,Transactions!$B:$B,"&gt;="&amp;J$11,Transactions!$B:$B,"&lt;="&amp;J$12)+SUMIFS(Transactions!$I:$I,Transactions!$G:$G,YearlyReport!$A60,Transactions!$B:$B,"&gt;="&amp;J$11,Transactions!$B:$B,"&lt;="&amp;J$12)</f>
        <v>0</v>
      </c>
      <c r="K60" s="83">
        <f>-SUMIFS(Transactions!$J:$J,Transactions!$G:$G,YearlyReport!$A60,Transactions!$B:$B,"&gt;="&amp;K$11,Transactions!$B:$B,"&lt;="&amp;K$12)+SUMIFS(Transactions!$I:$I,Transactions!$G:$G,YearlyReport!$A60,Transactions!$B:$B,"&gt;="&amp;K$11,Transactions!$B:$B,"&lt;="&amp;K$12)</f>
        <v>0</v>
      </c>
      <c r="L60" s="83">
        <f>-SUMIFS(Transactions!$J:$J,Transactions!$G:$G,YearlyReport!$A60,Transactions!$B:$B,"&gt;="&amp;L$11,Transactions!$B:$B,"&lt;="&amp;L$12)+SUMIFS(Transactions!$I:$I,Transactions!$G:$G,YearlyReport!$A60,Transactions!$B:$B,"&gt;="&amp;L$11,Transactions!$B:$B,"&lt;="&amp;L$12)</f>
        <v>0</v>
      </c>
      <c r="M60" s="83">
        <f>-SUMIFS(Transactions!$J:$J,Transactions!$G:$G,YearlyReport!$A60,Transactions!$B:$B,"&gt;="&amp;M$11,Transactions!$B:$B,"&lt;="&amp;M$12)+SUMIFS(Transactions!$I:$I,Transactions!$G:$G,YearlyReport!$A60,Transactions!$B:$B,"&gt;="&amp;M$11,Transactions!$B:$B,"&lt;="&amp;M$12)</f>
        <v>0</v>
      </c>
      <c r="N60" s="83">
        <f>-SUMIFS(Transactions!$J:$J,Transactions!$G:$G,YearlyReport!$A60,Transactions!$B:$B,"&gt;="&amp;N$11,Transactions!$B:$B,"&lt;="&amp;N$12)+SUMIFS(Transactions!$I:$I,Transactions!$G:$G,YearlyReport!$A60,Transactions!$B:$B,"&gt;="&amp;N$11,Transactions!$B:$B,"&lt;="&amp;N$12)</f>
        <v>0</v>
      </c>
      <c r="O60" s="159">
        <f t="shared" ref="O60:O62" si="16">SUM(C60:N60)</f>
        <v>0</v>
      </c>
      <c r="P60" s="159">
        <f t="shared" ref="P60:P62" si="17">O60/COLUMNS(C60:N60)</f>
        <v>0</v>
      </c>
    </row>
    <row r="61" spans="1:16" s="23" customFormat="1" x14ac:dyDescent="0.2">
      <c r="A61" s="229" t="str">
        <v>Education</v>
      </c>
      <c r="B61" s="4"/>
      <c r="C61" s="83">
        <f>-SUMIFS(Transactions!$J:$J,Transactions!$G:$G,YearlyReport!$A61,Transactions!$B:$B,"&gt;="&amp;C$11,Transactions!$B:$B,"&lt;="&amp;C$12)+SUMIFS(Transactions!$I:$I,Transactions!$G:$G,YearlyReport!$A61,Transactions!$B:$B,"&gt;="&amp;C$11,Transactions!$B:$B,"&lt;="&amp;C$12)</f>
        <v>0</v>
      </c>
      <c r="D61" s="83">
        <f>-SUMIFS(Transactions!$J:$J,Transactions!$G:$G,YearlyReport!$A61,Transactions!$B:$B,"&gt;="&amp;D$11,Transactions!$B:$B,"&lt;="&amp;D$12)+SUMIFS(Transactions!$I:$I,Transactions!$G:$G,YearlyReport!$A61,Transactions!$B:$B,"&gt;="&amp;D$11,Transactions!$B:$B,"&lt;="&amp;D$12)</f>
        <v>0</v>
      </c>
      <c r="E61" s="83">
        <f>-SUMIFS(Transactions!$J:$J,Transactions!$G:$G,YearlyReport!$A61,Transactions!$B:$B,"&gt;="&amp;E$11,Transactions!$B:$B,"&lt;="&amp;E$12)+SUMIFS(Transactions!$I:$I,Transactions!$G:$G,YearlyReport!$A61,Transactions!$B:$B,"&gt;="&amp;E$11,Transactions!$B:$B,"&lt;="&amp;E$12)</f>
        <v>0</v>
      </c>
      <c r="F61" s="83">
        <f>-SUMIFS(Transactions!$J:$J,Transactions!$G:$G,YearlyReport!$A61,Transactions!$B:$B,"&gt;="&amp;F$11,Transactions!$B:$B,"&lt;="&amp;F$12)+SUMIFS(Transactions!$I:$I,Transactions!$G:$G,YearlyReport!$A61,Transactions!$B:$B,"&gt;="&amp;F$11,Transactions!$B:$B,"&lt;="&amp;F$12)</f>
        <v>0</v>
      </c>
      <c r="G61" s="83">
        <f>-SUMIFS(Transactions!$J:$J,Transactions!$G:$G,YearlyReport!$A61,Transactions!$B:$B,"&gt;="&amp;G$11,Transactions!$B:$B,"&lt;="&amp;G$12)+SUMIFS(Transactions!$I:$I,Transactions!$G:$G,YearlyReport!$A61,Transactions!$B:$B,"&gt;="&amp;G$11,Transactions!$B:$B,"&lt;="&amp;G$12)</f>
        <v>0</v>
      </c>
      <c r="H61" s="83">
        <f>-SUMIFS(Transactions!$J:$J,Transactions!$G:$G,YearlyReport!$A61,Transactions!$B:$B,"&gt;="&amp;H$11,Transactions!$B:$B,"&lt;="&amp;H$12)+SUMIFS(Transactions!$I:$I,Transactions!$G:$G,YearlyReport!$A61,Transactions!$B:$B,"&gt;="&amp;H$11,Transactions!$B:$B,"&lt;="&amp;H$12)</f>
        <v>0</v>
      </c>
      <c r="I61" s="83">
        <f>-SUMIFS(Transactions!$J:$J,Transactions!$G:$G,YearlyReport!$A61,Transactions!$B:$B,"&gt;="&amp;I$11,Transactions!$B:$B,"&lt;="&amp;I$12)+SUMIFS(Transactions!$I:$I,Transactions!$G:$G,YearlyReport!$A61,Transactions!$B:$B,"&gt;="&amp;I$11,Transactions!$B:$B,"&lt;="&amp;I$12)</f>
        <v>0</v>
      </c>
      <c r="J61" s="83">
        <f>-SUMIFS(Transactions!$J:$J,Transactions!$G:$G,YearlyReport!$A61,Transactions!$B:$B,"&gt;="&amp;J$11,Transactions!$B:$B,"&lt;="&amp;J$12)+SUMIFS(Transactions!$I:$I,Transactions!$G:$G,YearlyReport!$A61,Transactions!$B:$B,"&gt;="&amp;J$11,Transactions!$B:$B,"&lt;="&amp;J$12)</f>
        <v>0</v>
      </c>
      <c r="K61" s="83">
        <f>-SUMIFS(Transactions!$J:$J,Transactions!$G:$G,YearlyReport!$A61,Transactions!$B:$B,"&gt;="&amp;K$11,Transactions!$B:$B,"&lt;="&amp;K$12)+SUMIFS(Transactions!$I:$I,Transactions!$G:$G,YearlyReport!$A61,Transactions!$B:$B,"&gt;="&amp;K$11,Transactions!$B:$B,"&lt;="&amp;K$12)</f>
        <v>0</v>
      </c>
      <c r="L61" s="83">
        <f>-SUMIFS(Transactions!$J:$J,Transactions!$G:$G,YearlyReport!$A61,Transactions!$B:$B,"&gt;="&amp;L$11,Transactions!$B:$B,"&lt;="&amp;L$12)+SUMIFS(Transactions!$I:$I,Transactions!$G:$G,YearlyReport!$A61,Transactions!$B:$B,"&gt;="&amp;L$11,Transactions!$B:$B,"&lt;="&amp;L$12)</f>
        <v>0</v>
      </c>
      <c r="M61" s="83">
        <f>-SUMIFS(Transactions!$J:$J,Transactions!$G:$G,YearlyReport!$A61,Transactions!$B:$B,"&gt;="&amp;M$11,Transactions!$B:$B,"&lt;="&amp;M$12)+SUMIFS(Transactions!$I:$I,Transactions!$G:$G,YearlyReport!$A61,Transactions!$B:$B,"&gt;="&amp;M$11,Transactions!$B:$B,"&lt;="&amp;M$12)</f>
        <v>0</v>
      </c>
      <c r="N61" s="83">
        <f>-SUMIFS(Transactions!$J:$J,Transactions!$G:$G,YearlyReport!$A61,Transactions!$B:$B,"&gt;="&amp;N$11,Transactions!$B:$B,"&lt;="&amp;N$12)+SUMIFS(Transactions!$I:$I,Transactions!$G:$G,YearlyReport!$A61,Transactions!$B:$B,"&gt;="&amp;N$11,Transactions!$B:$B,"&lt;="&amp;N$12)</f>
        <v>0</v>
      </c>
      <c r="O61" s="159">
        <f t="shared" si="16"/>
        <v>0</v>
      </c>
      <c r="P61" s="159">
        <f t="shared" si="17"/>
        <v>0</v>
      </c>
    </row>
    <row r="62" spans="1:16" s="23" customFormat="1" x14ac:dyDescent="0.2">
      <c r="A62" s="229" t="str">
        <v>Emergency Fund</v>
      </c>
      <c r="B62" s="4"/>
      <c r="C62" s="83">
        <f>-SUMIFS(Transactions!$J:$J,Transactions!$G:$G,YearlyReport!$A62,Transactions!$B:$B,"&gt;="&amp;C$11,Transactions!$B:$B,"&lt;="&amp;C$12)+SUMIFS(Transactions!$I:$I,Transactions!$G:$G,YearlyReport!$A62,Transactions!$B:$B,"&gt;="&amp;C$11,Transactions!$B:$B,"&lt;="&amp;C$12)</f>
        <v>0</v>
      </c>
      <c r="D62" s="83">
        <f>-SUMIFS(Transactions!$J:$J,Transactions!$G:$G,YearlyReport!$A62,Transactions!$B:$B,"&gt;="&amp;D$11,Transactions!$B:$B,"&lt;="&amp;D$12)+SUMIFS(Transactions!$I:$I,Transactions!$G:$G,YearlyReport!$A62,Transactions!$B:$B,"&gt;="&amp;D$11,Transactions!$B:$B,"&lt;="&amp;D$12)</f>
        <v>100</v>
      </c>
      <c r="E62" s="83">
        <f>-SUMIFS(Transactions!$J:$J,Transactions!$G:$G,YearlyReport!$A62,Transactions!$B:$B,"&gt;="&amp;E$11,Transactions!$B:$B,"&lt;="&amp;E$12)+SUMIFS(Transactions!$I:$I,Transactions!$G:$G,YearlyReport!$A62,Transactions!$B:$B,"&gt;="&amp;E$11,Transactions!$B:$B,"&lt;="&amp;E$12)</f>
        <v>0</v>
      </c>
      <c r="F62" s="83">
        <f>-SUMIFS(Transactions!$J:$J,Transactions!$G:$G,YearlyReport!$A62,Transactions!$B:$B,"&gt;="&amp;F$11,Transactions!$B:$B,"&lt;="&amp;F$12)+SUMIFS(Transactions!$I:$I,Transactions!$G:$G,YearlyReport!$A62,Transactions!$B:$B,"&gt;="&amp;F$11,Transactions!$B:$B,"&lt;="&amp;F$12)</f>
        <v>0</v>
      </c>
      <c r="G62" s="83">
        <f>-SUMIFS(Transactions!$J:$J,Transactions!$G:$G,YearlyReport!$A62,Transactions!$B:$B,"&gt;="&amp;G$11,Transactions!$B:$B,"&lt;="&amp;G$12)+SUMIFS(Transactions!$I:$I,Transactions!$G:$G,YearlyReport!$A62,Transactions!$B:$B,"&gt;="&amp;G$11,Transactions!$B:$B,"&lt;="&amp;G$12)</f>
        <v>0</v>
      </c>
      <c r="H62" s="83">
        <f>-SUMIFS(Transactions!$J:$J,Transactions!$G:$G,YearlyReport!$A62,Transactions!$B:$B,"&gt;="&amp;H$11,Transactions!$B:$B,"&lt;="&amp;H$12)+SUMIFS(Transactions!$I:$I,Transactions!$G:$G,YearlyReport!$A62,Transactions!$B:$B,"&gt;="&amp;H$11,Transactions!$B:$B,"&lt;="&amp;H$12)</f>
        <v>0</v>
      </c>
      <c r="I62" s="83">
        <f>-SUMIFS(Transactions!$J:$J,Transactions!$G:$G,YearlyReport!$A62,Transactions!$B:$B,"&gt;="&amp;I$11,Transactions!$B:$B,"&lt;="&amp;I$12)+SUMIFS(Transactions!$I:$I,Transactions!$G:$G,YearlyReport!$A62,Transactions!$B:$B,"&gt;="&amp;I$11,Transactions!$B:$B,"&lt;="&amp;I$12)</f>
        <v>0</v>
      </c>
      <c r="J62" s="83">
        <f>-SUMIFS(Transactions!$J:$J,Transactions!$G:$G,YearlyReport!$A62,Transactions!$B:$B,"&gt;="&amp;J$11,Transactions!$B:$B,"&lt;="&amp;J$12)+SUMIFS(Transactions!$I:$I,Transactions!$G:$G,YearlyReport!$A62,Transactions!$B:$B,"&gt;="&amp;J$11,Transactions!$B:$B,"&lt;="&amp;J$12)</f>
        <v>0</v>
      </c>
      <c r="K62" s="83">
        <f>-SUMIFS(Transactions!$J:$J,Transactions!$G:$G,YearlyReport!$A62,Transactions!$B:$B,"&gt;="&amp;K$11,Transactions!$B:$B,"&lt;="&amp;K$12)+SUMIFS(Transactions!$I:$I,Transactions!$G:$G,YearlyReport!$A62,Transactions!$B:$B,"&gt;="&amp;K$11,Transactions!$B:$B,"&lt;="&amp;K$12)</f>
        <v>0</v>
      </c>
      <c r="L62" s="83">
        <f>-SUMIFS(Transactions!$J:$J,Transactions!$G:$G,YearlyReport!$A62,Transactions!$B:$B,"&gt;="&amp;L$11,Transactions!$B:$B,"&lt;="&amp;L$12)+SUMIFS(Transactions!$I:$I,Transactions!$G:$G,YearlyReport!$A62,Transactions!$B:$B,"&gt;="&amp;L$11,Transactions!$B:$B,"&lt;="&amp;L$12)</f>
        <v>0</v>
      </c>
      <c r="M62" s="83">
        <f>-SUMIFS(Transactions!$J:$J,Transactions!$G:$G,YearlyReport!$A62,Transactions!$B:$B,"&gt;="&amp;M$11,Transactions!$B:$B,"&lt;="&amp;M$12)+SUMIFS(Transactions!$I:$I,Transactions!$G:$G,YearlyReport!$A62,Transactions!$B:$B,"&gt;="&amp;M$11,Transactions!$B:$B,"&lt;="&amp;M$12)</f>
        <v>0</v>
      </c>
      <c r="N62" s="83">
        <f>-SUMIFS(Transactions!$J:$J,Transactions!$G:$G,YearlyReport!$A62,Transactions!$B:$B,"&gt;="&amp;N$11,Transactions!$B:$B,"&lt;="&amp;N$12)+SUMIFS(Transactions!$I:$I,Transactions!$G:$G,YearlyReport!$A62,Transactions!$B:$B,"&gt;="&amp;N$11,Transactions!$B:$B,"&lt;="&amp;N$12)</f>
        <v>0</v>
      </c>
      <c r="O62" s="159">
        <f t="shared" si="16"/>
        <v>100</v>
      </c>
      <c r="P62" s="159">
        <f t="shared" si="17"/>
        <v>8.3333333333333339</v>
      </c>
    </row>
    <row r="63" spans="1:16" s="23" customFormat="1" x14ac:dyDescent="0.2">
      <c r="A63" s="229" t="str">
        <v>Fuel</v>
      </c>
      <c r="B63" s="4"/>
      <c r="C63" s="83">
        <f>-SUMIFS(Transactions!$J:$J,Transactions!$G:$G,YearlyReport!$A63,Transactions!$B:$B,"&gt;="&amp;C$11,Transactions!$B:$B,"&lt;="&amp;C$12)+SUMIFS(Transactions!$I:$I,Transactions!$G:$G,YearlyReport!$A63,Transactions!$B:$B,"&gt;="&amp;C$11,Transactions!$B:$B,"&lt;="&amp;C$12)</f>
        <v>0</v>
      </c>
      <c r="D63" s="83">
        <f>-SUMIFS(Transactions!$J:$J,Transactions!$G:$G,YearlyReport!$A63,Transactions!$B:$B,"&gt;="&amp;D$11,Transactions!$B:$B,"&lt;="&amp;D$12)+SUMIFS(Transactions!$I:$I,Transactions!$G:$G,YearlyReport!$A63,Transactions!$B:$B,"&gt;="&amp;D$11,Transactions!$B:$B,"&lt;="&amp;D$12)</f>
        <v>0</v>
      </c>
      <c r="E63" s="83">
        <f>-SUMIFS(Transactions!$J:$J,Transactions!$G:$G,YearlyReport!$A63,Transactions!$B:$B,"&gt;="&amp;E$11,Transactions!$B:$B,"&lt;="&amp;E$12)+SUMIFS(Transactions!$I:$I,Transactions!$G:$G,YearlyReport!$A63,Transactions!$B:$B,"&gt;="&amp;E$11,Transactions!$B:$B,"&lt;="&amp;E$12)</f>
        <v>0</v>
      </c>
      <c r="F63" s="83">
        <f>-SUMIFS(Transactions!$J:$J,Transactions!$G:$G,YearlyReport!$A63,Transactions!$B:$B,"&gt;="&amp;F$11,Transactions!$B:$B,"&lt;="&amp;F$12)+SUMIFS(Transactions!$I:$I,Transactions!$G:$G,YearlyReport!$A63,Transactions!$B:$B,"&gt;="&amp;F$11,Transactions!$B:$B,"&lt;="&amp;F$12)</f>
        <v>0</v>
      </c>
      <c r="G63" s="83">
        <f>-SUMIFS(Transactions!$J:$J,Transactions!$G:$G,YearlyReport!$A63,Transactions!$B:$B,"&gt;="&amp;G$11,Transactions!$B:$B,"&lt;="&amp;G$12)+SUMIFS(Transactions!$I:$I,Transactions!$G:$G,YearlyReport!$A63,Transactions!$B:$B,"&gt;="&amp;G$11,Transactions!$B:$B,"&lt;="&amp;G$12)</f>
        <v>0</v>
      </c>
      <c r="H63" s="83">
        <f>-SUMIFS(Transactions!$J:$J,Transactions!$G:$G,YearlyReport!$A63,Transactions!$B:$B,"&gt;="&amp;H$11,Transactions!$B:$B,"&lt;="&amp;H$12)+SUMIFS(Transactions!$I:$I,Transactions!$G:$G,YearlyReport!$A63,Transactions!$B:$B,"&gt;="&amp;H$11,Transactions!$B:$B,"&lt;="&amp;H$12)</f>
        <v>0</v>
      </c>
      <c r="I63" s="83">
        <f>-SUMIFS(Transactions!$J:$J,Transactions!$G:$G,YearlyReport!$A63,Transactions!$B:$B,"&gt;="&amp;I$11,Transactions!$B:$B,"&lt;="&amp;I$12)+SUMIFS(Transactions!$I:$I,Transactions!$G:$G,YearlyReport!$A63,Transactions!$B:$B,"&gt;="&amp;I$11,Transactions!$B:$B,"&lt;="&amp;I$12)</f>
        <v>0</v>
      </c>
      <c r="J63" s="83">
        <f>-SUMIFS(Transactions!$J:$J,Transactions!$G:$G,YearlyReport!$A63,Transactions!$B:$B,"&gt;="&amp;J$11,Transactions!$B:$B,"&lt;="&amp;J$12)+SUMIFS(Transactions!$I:$I,Transactions!$G:$G,YearlyReport!$A63,Transactions!$B:$B,"&gt;="&amp;J$11,Transactions!$B:$B,"&lt;="&amp;J$12)</f>
        <v>0</v>
      </c>
      <c r="K63" s="83">
        <f>-SUMIFS(Transactions!$J:$J,Transactions!$G:$G,YearlyReport!$A63,Transactions!$B:$B,"&gt;="&amp;K$11,Transactions!$B:$B,"&lt;="&amp;K$12)+SUMIFS(Transactions!$I:$I,Transactions!$G:$G,YearlyReport!$A63,Transactions!$B:$B,"&gt;="&amp;K$11,Transactions!$B:$B,"&lt;="&amp;K$12)</f>
        <v>0</v>
      </c>
      <c r="L63" s="83">
        <f>-SUMIFS(Transactions!$J:$J,Transactions!$G:$G,YearlyReport!$A63,Transactions!$B:$B,"&gt;="&amp;L$11,Transactions!$B:$B,"&lt;="&amp;L$12)+SUMIFS(Transactions!$I:$I,Transactions!$G:$G,YearlyReport!$A63,Transactions!$B:$B,"&gt;="&amp;L$11,Transactions!$B:$B,"&lt;="&amp;L$12)</f>
        <v>0</v>
      </c>
      <c r="M63" s="83">
        <f>-SUMIFS(Transactions!$J:$J,Transactions!$G:$G,YearlyReport!$A63,Transactions!$B:$B,"&gt;="&amp;M$11,Transactions!$B:$B,"&lt;="&amp;M$12)+SUMIFS(Transactions!$I:$I,Transactions!$G:$G,YearlyReport!$A63,Transactions!$B:$B,"&gt;="&amp;M$11,Transactions!$B:$B,"&lt;="&amp;M$12)</f>
        <v>0</v>
      </c>
      <c r="N63" s="83">
        <f>-SUMIFS(Transactions!$J:$J,Transactions!$G:$G,YearlyReport!$A63,Transactions!$B:$B,"&gt;="&amp;N$11,Transactions!$B:$B,"&lt;="&amp;N$12)+SUMIFS(Transactions!$I:$I,Transactions!$G:$G,YearlyReport!$A63,Transactions!$B:$B,"&gt;="&amp;N$11,Transactions!$B:$B,"&lt;="&amp;N$12)</f>
        <v>0</v>
      </c>
      <c r="O63" s="159">
        <f t="shared" ref="O63:O67" si="18">SUM(C63:N63)</f>
        <v>0</v>
      </c>
      <c r="P63" s="159">
        <f t="shared" ref="P63:P67" si="19">O63/COLUMNS(C63:N63)</f>
        <v>0</v>
      </c>
    </row>
    <row r="64" spans="1:16" s="23" customFormat="1" x14ac:dyDescent="0.2">
      <c r="A64" s="229" t="str">
        <v>Fun / Entertainment</v>
      </c>
      <c r="B64" s="4"/>
      <c r="C64" s="83">
        <f>-SUMIFS(Transactions!$J:$J,Transactions!$G:$G,YearlyReport!$A64,Transactions!$B:$B,"&gt;="&amp;C$11,Transactions!$B:$B,"&lt;="&amp;C$12)+SUMIFS(Transactions!$I:$I,Transactions!$G:$G,YearlyReport!$A64,Transactions!$B:$B,"&gt;="&amp;C$11,Transactions!$B:$B,"&lt;="&amp;C$12)</f>
        <v>0</v>
      </c>
      <c r="D64" s="83">
        <f>-SUMIFS(Transactions!$J:$J,Transactions!$G:$G,YearlyReport!$A64,Transactions!$B:$B,"&gt;="&amp;D$11,Transactions!$B:$B,"&lt;="&amp;D$12)+SUMIFS(Transactions!$I:$I,Transactions!$G:$G,YearlyReport!$A64,Transactions!$B:$B,"&gt;="&amp;D$11,Transactions!$B:$B,"&lt;="&amp;D$12)</f>
        <v>0</v>
      </c>
      <c r="E64" s="83">
        <f>-SUMIFS(Transactions!$J:$J,Transactions!$G:$G,YearlyReport!$A64,Transactions!$B:$B,"&gt;="&amp;E$11,Transactions!$B:$B,"&lt;="&amp;E$12)+SUMIFS(Transactions!$I:$I,Transactions!$G:$G,YearlyReport!$A64,Transactions!$B:$B,"&gt;="&amp;E$11,Transactions!$B:$B,"&lt;="&amp;E$12)</f>
        <v>0</v>
      </c>
      <c r="F64" s="83">
        <f>-SUMIFS(Transactions!$J:$J,Transactions!$G:$G,YearlyReport!$A64,Transactions!$B:$B,"&gt;="&amp;F$11,Transactions!$B:$B,"&lt;="&amp;F$12)+SUMIFS(Transactions!$I:$I,Transactions!$G:$G,YearlyReport!$A64,Transactions!$B:$B,"&gt;="&amp;F$11,Transactions!$B:$B,"&lt;="&amp;F$12)</f>
        <v>0</v>
      </c>
      <c r="G64" s="83">
        <f>-SUMIFS(Transactions!$J:$J,Transactions!$G:$G,YearlyReport!$A64,Transactions!$B:$B,"&gt;="&amp;G$11,Transactions!$B:$B,"&lt;="&amp;G$12)+SUMIFS(Transactions!$I:$I,Transactions!$G:$G,YearlyReport!$A64,Transactions!$B:$B,"&gt;="&amp;G$11,Transactions!$B:$B,"&lt;="&amp;G$12)</f>
        <v>0</v>
      </c>
      <c r="H64" s="83">
        <f>-SUMIFS(Transactions!$J:$J,Transactions!$G:$G,YearlyReport!$A64,Transactions!$B:$B,"&gt;="&amp;H$11,Transactions!$B:$B,"&lt;="&amp;H$12)+SUMIFS(Transactions!$I:$I,Transactions!$G:$G,YearlyReport!$A64,Transactions!$B:$B,"&gt;="&amp;H$11,Transactions!$B:$B,"&lt;="&amp;H$12)</f>
        <v>0</v>
      </c>
      <c r="I64" s="83">
        <f>-SUMIFS(Transactions!$J:$J,Transactions!$G:$G,YearlyReport!$A64,Transactions!$B:$B,"&gt;="&amp;I$11,Transactions!$B:$B,"&lt;="&amp;I$12)+SUMIFS(Transactions!$I:$I,Transactions!$G:$G,YearlyReport!$A64,Transactions!$B:$B,"&gt;="&amp;I$11,Transactions!$B:$B,"&lt;="&amp;I$12)</f>
        <v>0</v>
      </c>
      <c r="J64" s="83">
        <f>-SUMIFS(Transactions!$J:$J,Transactions!$G:$G,YearlyReport!$A64,Transactions!$B:$B,"&gt;="&amp;J$11,Transactions!$B:$B,"&lt;="&amp;J$12)+SUMIFS(Transactions!$I:$I,Transactions!$G:$G,YearlyReport!$A64,Transactions!$B:$B,"&gt;="&amp;J$11,Transactions!$B:$B,"&lt;="&amp;J$12)</f>
        <v>0</v>
      </c>
      <c r="K64" s="83">
        <f>-SUMIFS(Transactions!$J:$J,Transactions!$G:$G,YearlyReport!$A64,Transactions!$B:$B,"&gt;="&amp;K$11,Transactions!$B:$B,"&lt;="&amp;K$12)+SUMIFS(Transactions!$I:$I,Transactions!$G:$G,YearlyReport!$A64,Transactions!$B:$B,"&gt;="&amp;K$11,Transactions!$B:$B,"&lt;="&amp;K$12)</f>
        <v>0</v>
      </c>
      <c r="L64" s="83">
        <f>-SUMIFS(Transactions!$J:$J,Transactions!$G:$G,YearlyReport!$A64,Transactions!$B:$B,"&gt;="&amp;L$11,Transactions!$B:$B,"&lt;="&amp;L$12)+SUMIFS(Transactions!$I:$I,Transactions!$G:$G,YearlyReport!$A64,Transactions!$B:$B,"&gt;="&amp;L$11,Transactions!$B:$B,"&lt;="&amp;L$12)</f>
        <v>0</v>
      </c>
      <c r="M64" s="83">
        <f>-SUMIFS(Transactions!$J:$J,Transactions!$G:$G,YearlyReport!$A64,Transactions!$B:$B,"&gt;="&amp;M$11,Transactions!$B:$B,"&lt;="&amp;M$12)+SUMIFS(Transactions!$I:$I,Transactions!$G:$G,YearlyReport!$A64,Transactions!$B:$B,"&gt;="&amp;M$11,Transactions!$B:$B,"&lt;="&amp;M$12)</f>
        <v>0</v>
      </c>
      <c r="N64" s="83">
        <f>-SUMIFS(Transactions!$J:$J,Transactions!$G:$G,YearlyReport!$A64,Transactions!$B:$B,"&gt;="&amp;N$11,Transactions!$B:$B,"&lt;="&amp;N$12)+SUMIFS(Transactions!$I:$I,Transactions!$G:$G,YearlyReport!$A64,Transactions!$B:$B,"&gt;="&amp;N$11,Transactions!$B:$B,"&lt;="&amp;N$12)</f>
        <v>0</v>
      </c>
      <c r="O64" s="159">
        <f t="shared" si="18"/>
        <v>0</v>
      </c>
      <c r="P64" s="159">
        <f t="shared" si="19"/>
        <v>0</v>
      </c>
    </row>
    <row r="65" spans="1:16" s="23" customFormat="1" x14ac:dyDescent="0.2">
      <c r="A65" s="229" t="str">
        <v>Furniture / Appliances</v>
      </c>
      <c r="B65" s="4"/>
      <c r="C65" s="83">
        <f>-SUMIFS(Transactions!$J:$J,Transactions!$G:$G,YearlyReport!$A65,Transactions!$B:$B,"&gt;="&amp;C$11,Transactions!$B:$B,"&lt;="&amp;C$12)+SUMIFS(Transactions!$I:$I,Transactions!$G:$G,YearlyReport!$A65,Transactions!$B:$B,"&gt;="&amp;C$11,Transactions!$B:$B,"&lt;="&amp;C$12)</f>
        <v>0</v>
      </c>
      <c r="D65" s="83">
        <f>-SUMIFS(Transactions!$J:$J,Transactions!$G:$G,YearlyReport!$A65,Transactions!$B:$B,"&gt;="&amp;D$11,Transactions!$B:$B,"&lt;="&amp;D$12)+SUMIFS(Transactions!$I:$I,Transactions!$G:$G,YearlyReport!$A65,Transactions!$B:$B,"&gt;="&amp;D$11,Transactions!$B:$B,"&lt;="&amp;D$12)</f>
        <v>0</v>
      </c>
      <c r="E65" s="83">
        <f>-SUMIFS(Transactions!$J:$J,Transactions!$G:$G,YearlyReport!$A65,Transactions!$B:$B,"&gt;="&amp;E$11,Transactions!$B:$B,"&lt;="&amp;E$12)+SUMIFS(Transactions!$I:$I,Transactions!$G:$G,YearlyReport!$A65,Transactions!$B:$B,"&gt;="&amp;E$11,Transactions!$B:$B,"&lt;="&amp;E$12)</f>
        <v>0</v>
      </c>
      <c r="F65" s="83">
        <f>-SUMIFS(Transactions!$J:$J,Transactions!$G:$G,YearlyReport!$A65,Transactions!$B:$B,"&gt;="&amp;F$11,Transactions!$B:$B,"&lt;="&amp;F$12)+SUMIFS(Transactions!$I:$I,Transactions!$G:$G,YearlyReport!$A65,Transactions!$B:$B,"&gt;="&amp;F$11,Transactions!$B:$B,"&lt;="&amp;F$12)</f>
        <v>0</v>
      </c>
      <c r="G65" s="83">
        <f>-SUMIFS(Transactions!$J:$J,Transactions!$G:$G,YearlyReport!$A65,Transactions!$B:$B,"&gt;="&amp;G$11,Transactions!$B:$B,"&lt;="&amp;G$12)+SUMIFS(Transactions!$I:$I,Transactions!$G:$G,YearlyReport!$A65,Transactions!$B:$B,"&gt;="&amp;G$11,Transactions!$B:$B,"&lt;="&amp;G$12)</f>
        <v>0</v>
      </c>
      <c r="H65" s="83">
        <f>-SUMIFS(Transactions!$J:$J,Transactions!$G:$G,YearlyReport!$A65,Transactions!$B:$B,"&gt;="&amp;H$11,Transactions!$B:$B,"&lt;="&amp;H$12)+SUMIFS(Transactions!$I:$I,Transactions!$G:$G,YearlyReport!$A65,Transactions!$B:$B,"&gt;="&amp;H$11,Transactions!$B:$B,"&lt;="&amp;H$12)</f>
        <v>0</v>
      </c>
      <c r="I65" s="83">
        <f>-SUMIFS(Transactions!$J:$J,Transactions!$G:$G,YearlyReport!$A65,Transactions!$B:$B,"&gt;="&amp;I$11,Transactions!$B:$B,"&lt;="&amp;I$12)+SUMIFS(Transactions!$I:$I,Transactions!$G:$G,YearlyReport!$A65,Transactions!$B:$B,"&gt;="&amp;I$11,Transactions!$B:$B,"&lt;="&amp;I$12)</f>
        <v>0</v>
      </c>
      <c r="J65" s="83">
        <f>-SUMIFS(Transactions!$J:$J,Transactions!$G:$G,YearlyReport!$A65,Transactions!$B:$B,"&gt;="&amp;J$11,Transactions!$B:$B,"&lt;="&amp;J$12)+SUMIFS(Transactions!$I:$I,Transactions!$G:$G,YearlyReport!$A65,Transactions!$B:$B,"&gt;="&amp;J$11,Transactions!$B:$B,"&lt;="&amp;J$12)</f>
        <v>0</v>
      </c>
      <c r="K65" s="83">
        <f>-SUMIFS(Transactions!$J:$J,Transactions!$G:$G,YearlyReport!$A65,Transactions!$B:$B,"&gt;="&amp;K$11,Transactions!$B:$B,"&lt;="&amp;K$12)+SUMIFS(Transactions!$I:$I,Transactions!$G:$G,YearlyReport!$A65,Transactions!$B:$B,"&gt;="&amp;K$11,Transactions!$B:$B,"&lt;="&amp;K$12)</f>
        <v>0</v>
      </c>
      <c r="L65" s="83">
        <f>-SUMIFS(Transactions!$J:$J,Transactions!$G:$G,YearlyReport!$A65,Transactions!$B:$B,"&gt;="&amp;L$11,Transactions!$B:$B,"&lt;="&amp;L$12)+SUMIFS(Transactions!$I:$I,Transactions!$G:$G,YearlyReport!$A65,Transactions!$B:$B,"&gt;="&amp;L$11,Transactions!$B:$B,"&lt;="&amp;L$12)</f>
        <v>0</v>
      </c>
      <c r="M65" s="83">
        <f>-SUMIFS(Transactions!$J:$J,Transactions!$G:$G,YearlyReport!$A65,Transactions!$B:$B,"&gt;="&amp;M$11,Transactions!$B:$B,"&lt;="&amp;M$12)+SUMIFS(Transactions!$I:$I,Transactions!$G:$G,YearlyReport!$A65,Transactions!$B:$B,"&gt;="&amp;M$11,Transactions!$B:$B,"&lt;="&amp;M$12)</f>
        <v>0</v>
      </c>
      <c r="N65" s="83">
        <f>-SUMIFS(Transactions!$J:$J,Transactions!$G:$G,YearlyReport!$A65,Transactions!$B:$B,"&gt;="&amp;N$11,Transactions!$B:$B,"&lt;="&amp;N$12)+SUMIFS(Transactions!$I:$I,Transactions!$G:$G,YearlyReport!$A65,Transactions!$B:$B,"&gt;="&amp;N$11,Transactions!$B:$B,"&lt;="&amp;N$12)</f>
        <v>0</v>
      </c>
      <c r="O65" s="159">
        <f t="shared" si="18"/>
        <v>0</v>
      </c>
      <c r="P65" s="159">
        <f t="shared" si="19"/>
        <v>0</v>
      </c>
    </row>
    <row r="66" spans="1:16" s="23" customFormat="1" x14ac:dyDescent="0.2">
      <c r="A66" s="229" t="str">
        <v>Gifts Given</v>
      </c>
      <c r="B66" s="4"/>
      <c r="C66" s="83">
        <f>-SUMIFS(Transactions!$J:$J,Transactions!$G:$G,YearlyReport!$A66,Transactions!$B:$B,"&gt;="&amp;C$11,Transactions!$B:$B,"&lt;="&amp;C$12)+SUMIFS(Transactions!$I:$I,Transactions!$G:$G,YearlyReport!$A66,Transactions!$B:$B,"&gt;="&amp;C$11,Transactions!$B:$B,"&lt;="&amp;C$12)</f>
        <v>0</v>
      </c>
      <c r="D66" s="83">
        <f>-SUMIFS(Transactions!$J:$J,Transactions!$G:$G,YearlyReport!$A66,Transactions!$B:$B,"&gt;="&amp;D$11,Transactions!$B:$B,"&lt;="&amp;D$12)+SUMIFS(Transactions!$I:$I,Transactions!$G:$G,YearlyReport!$A66,Transactions!$B:$B,"&gt;="&amp;D$11,Transactions!$B:$B,"&lt;="&amp;D$12)</f>
        <v>0</v>
      </c>
      <c r="E66" s="83">
        <f>-SUMIFS(Transactions!$J:$J,Transactions!$G:$G,YearlyReport!$A66,Transactions!$B:$B,"&gt;="&amp;E$11,Transactions!$B:$B,"&lt;="&amp;E$12)+SUMIFS(Transactions!$I:$I,Transactions!$G:$G,YearlyReport!$A66,Transactions!$B:$B,"&gt;="&amp;E$11,Transactions!$B:$B,"&lt;="&amp;E$12)</f>
        <v>0</v>
      </c>
      <c r="F66" s="83">
        <f>-SUMIFS(Transactions!$J:$J,Transactions!$G:$G,YearlyReport!$A66,Transactions!$B:$B,"&gt;="&amp;F$11,Transactions!$B:$B,"&lt;="&amp;F$12)+SUMIFS(Transactions!$I:$I,Transactions!$G:$G,YearlyReport!$A66,Transactions!$B:$B,"&gt;="&amp;F$11,Transactions!$B:$B,"&lt;="&amp;F$12)</f>
        <v>0</v>
      </c>
      <c r="G66" s="83">
        <f>-SUMIFS(Transactions!$J:$J,Transactions!$G:$G,YearlyReport!$A66,Transactions!$B:$B,"&gt;="&amp;G$11,Transactions!$B:$B,"&lt;="&amp;G$12)+SUMIFS(Transactions!$I:$I,Transactions!$G:$G,YearlyReport!$A66,Transactions!$B:$B,"&gt;="&amp;G$11,Transactions!$B:$B,"&lt;="&amp;G$12)</f>
        <v>0</v>
      </c>
      <c r="H66" s="83">
        <f>-SUMIFS(Transactions!$J:$J,Transactions!$G:$G,YearlyReport!$A66,Transactions!$B:$B,"&gt;="&amp;H$11,Transactions!$B:$B,"&lt;="&amp;H$12)+SUMIFS(Transactions!$I:$I,Transactions!$G:$G,YearlyReport!$A66,Transactions!$B:$B,"&gt;="&amp;H$11,Transactions!$B:$B,"&lt;="&amp;H$12)</f>
        <v>0</v>
      </c>
      <c r="I66" s="83">
        <f>-SUMIFS(Transactions!$J:$J,Transactions!$G:$G,YearlyReport!$A66,Transactions!$B:$B,"&gt;="&amp;I$11,Transactions!$B:$B,"&lt;="&amp;I$12)+SUMIFS(Transactions!$I:$I,Transactions!$G:$G,YearlyReport!$A66,Transactions!$B:$B,"&gt;="&amp;I$11,Transactions!$B:$B,"&lt;="&amp;I$12)</f>
        <v>0</v>
      </c>
      <c r="J66" s="83">
        <f>-SUMIFS(Transactions!$J:$J,Transactions!$G:$G,YearlyReport!$A66,Transactions!$B:$B,"&gt;="&amp;J$11,Transactions!$B:$B,"&lt;="&amp;J$12)+SUMIFS(Transactions!$I:$I,Transactions!$G:$G,YearlyReport!$A66,Transactions!$B:$B,"&gt;="&amp;J$11,Transactions!$B:$B,"&lt;="&amp;J$12)</f>
        <v>0</v>
      </c>
      <c r="K66" s="83">
        <f>-SUMIFS(Transactions!$J:$J,Transactions!$G:$G,YearlyReport!$A66,Transactions!$B:$B,"&gt;="&amp;K$11,Transactions!$B:$B,"&lt;="&amp;K$12)+SUMIFS(Transactions!$I:$I,Transactions!$G:$G,YearlyReport!$A66,Transactions!$B:$B,"&gt;="&amp;K$11,Transactions!$B:$B,"&lt;="&amp;K$12)</f>
        <v>0</v>
      </c>
      <c r="L66" s="83">
        <f>-SUMIFS(Transactions!$J:$J,Transactions!$G:$G,YearlyReport!$A66,Transactions!$B:$B,"&gt;="&amp;L$11,Transactions!$B:$B,"&lt;="&amp;L$12)+SUMIFS(Transactions!$I:$I,Transactions!$G:$G,YearlyReport!$A66,Transactions!$B:$B,"&gt;="&amp;L$11,Transactions!$B:$B,"&lt;="&amp;L$12)</f>
        <v>0</v>
      </c>
      <c r="M66" s="83">
        <f>-SUMIFS(Transactions!$J:$J,Transactions!$G:$G,YearlyReport!$A66,Transactions!$B:$B,"&gt;="&amp;M$11,Transactions!$B:$B,"&lt;="&amp;M$12)+SUMIFS(Transactions!$I:$I,Transactions!$G:$G,YearlyReport!$A66,Transactions!$B:$B,"&gt;="&amp;M$11,Transactions!$B:$B,"&lt;="&amp;M$12)</f>
        <v>0</v>
      </c>
      <c r="N66" s="83">
        <f>-SUMIFS(Transactions!$J:$J,Transactions!$G:$G,YearlyReport!$A66,Transactions!$B:$B,"&gt;="&amp;N$11,Transactions!$B:$B,"&lt;="&amp;N$12)+SUMIFS(Transactions!$I:$I,Transactions!$G:$G,YearlyReport!$A66,Transactions!$B:$B,"&gt;="&amp;N$11,Transactions!$B:$B,"&lt;="&amp;N$12)</f>
        <v>0</v>
      </c>
      <c r="O66" s="159">
        <f t="shared" si="18"/>
        <v>0</v>
      </c>
      <c r="P66" s="159">
        <f t="shared" si="19"/>
        <v>0</v>
      </c>
    </row>
    <row r="67" spans="1:16" s="23" customFormat="1" x14ac:dyDescent="0.2">
      <c r="A67" s="229" t="str">
        <v>Groceries</v>
      </c>
      <c r="B67" s="4"/>
      <c r="C67" s="83">
        <f>-SUMIFS(Transactions!$J:$J,Transactions!$G:$G,YearlyReport!$A67,Transactions!$B:$B,"&gt;="&amp;C$11,Transactions!$B:$B,"&lt;="&amp;C$12)+SUMIFS(Transactions!$I:$I,Transactions!$G:$G,YearlyReport!$A67,Transactions!$B:$B,"&gt;="&amp;C$11,Transactions!$B:$B,"&lt;="&amp;C$12)</f>
        <v>87.34</v>
      </c>
      <c r="D67" s="83">
        <f>-SUMIFS(Transactions!$J:$J,Transactions!$G:$G,YearlyReport!$A67,Transactions!$B:$B,"&gt;="&amp;D$11,Transactions!$B:$B,"&lt;="&amp;D$12)+SUMIFS(Transactions!$I:$I,Transactions!$G:$G,YearlyReport!$A67,Transactions!$B:$B,"&gt;="&amp;D$11,Transactions!$B:$B,"&lt;="&amp;D$12)</f>
        <v>45.15</v>
      </c>
      <c r="E67" s="83">
        <f>-SUMIFS(Transactions!$J:$J,Transactions!$G:$G,YearlyReport!$A67,Transactions!$B:$B,"&gt;="&amp;E$11,Transactions!$B:$B,"&lt;="&amp;E$12)+SUMIFS(Transactions!$I:$I,Transactions!$G:$G,YearlyReport!$A67,Transactions!$B:$B,"&gt;="&amp;E$11,Transactions!$B:$B,"&lt;="&amp;E$12)</f>
        <v>0</v>
      </c>
      <c r="F67" s="83">
        <f>-SUMIFS(Transactions!$J:$J,Transactions!$G:$G,YearlyReport!$A67,Transactions!$B:$B,"&gt;="&amp;F$11,Transactions!$B:$B,"&lt;="&amp;F$12)+SUMIFS(Transactions!$I:$I,Transactions!$G:$G,YearlyReport!$A67,Transactions!$B:$B,"&gt;="&amp;F$11,Transactions!$B:$B,"&lt;="&amp;F$12)</f>
        <v>0</v>
      </c>
      <c r="G67" s="83">
        <f>-SUMIFS(Transactions!$J:$J,Transactions!$G:$G,YearlyReport!$A67,Transactions!$B:$B,"&gt;="&amp;G$11,Transactions!$B:$B,"&lt;="&amp;G$12)+SUMIFS(Transactions!$I:$I,Transactions!$G:$G,YearlyReport!$A67,Transactions!$B:$B,"&gt;="&amp;G$11,Transactions!$B:$B,"&lt;="&amp;G$12)</f>
        <v>0</v>
      </c>
      <c r="H67" s="83">
        <f>-SUMIFS(Transactions!$J:$J,Transactions!$G:$G,YearlyReport!$A67,Transactions!$B:$B,"&gt;="&amp;H$11,Transactions!$B:$B,"&lt;="&amp;H$12)+SUMIFS(Transactions!$I:$I,Transactions!$G:$G,YearlyReport!$A67,Transactions!$B:$B,"&gt;="&amp;H$11,Transactions!$B:$B,"&lt;="&amp;H$12)</f>
        <v>0</v>
      </c>
      <c r="I67" s="83">
        <f>-SUMIFS(Transactions!$J:$J,Transactions!$G:$G,YearlyReport!$A67,Transactions!$B:$B,"&gt;="&amp;I$11,Transactions!$B:$B,"&lt;="&amp;I$12)+SUMIFS(Transactions!$I:$I,Transactions!$G:$G,YearlyReport!$A67,Transactions!$B:$B,"&gt;="&amp;I$11,Transactions!$B:$B,"&lt;="&amp;I$12)</f>
        <v>0</v>
      </c>
      <c r="J67" s="83">
        <f>-SUMIFS(Transactions!$J:$J,Transactions!$G:$G,YearlyReport!$A67,Transactions!$B:$B,"&gt;="&amp;J$11,Transactions!$B:$B,"&lt;="&amp;J$12)+SUMIFS(Transactions!$I:$I,Transactions!$G:$G,YearlyReport!$A67,Transactions!$B:$B,"&gt;="&amp;J$11,Transactions!$B:$B,"&lt;="&amp;J$12)</f>
        <v>0</v>
      </c>
      <c r="K67" s="83">
        <f>-SUMIFS(Transactions!$J:$J,Transactions!$G:$G,YearlyReport!$A67,Transactions!$B:$B,"&gt;="&amp;K$11,Transactions!$B:$B,"&lt;="&amp;K$12)+SUMIFS(Transactions!$I:$I,Transactions!$G:$G,YearlyReport!$A67,Transactions!$B:$B,"&gt;="&amp;K$11,Transactions!$B:$B,"&lt;="&amp;K$12)</f>
        <v>0</v>
      </c>
      <c r="L67" s="83">
        <f>-SUMIFS(Transactions!$J:$J,Transactions!$G:$G,YearlyReport!$A67,Transactions!$B:$B,"&gt;="&amp;L$11,Transactions!$B:$B,"&lt;="&amp;L$12)+SUMIFS(Transactions!$I:$I,Transactions!$G:$G,YearlyReport!$A67,Transactions!$B:$B,"&gt;="&amp;L$11,Transactions!$B:$B,"&lt;="&amp;L$12)</f>
        <v>0</v>
      </c>
      <c r="M67" s="83">
        <f>-SUMIFS(Transactions!$J:$J,Transactions!$G:$G,YearlyReport!$A67,Transactions!$B:$B,"&gt;="&amp;M$11,Transactions!$B:$B,"&lt;="&amp;M$12)+SUMIFS(Transactions!$I:$I,Transactions!$G:$G,YearlyReport!$A67,Transactions!$B:$B,"&gt;="&amp;M$11,Transactions!$B:$B,"&lt;="&amp;M$12)</f>
        <v>0</v>
      </c>
      <c r="N67" s="83">
        <f>-SUMIFS(Transactions!$J:$J,Transactions!$G:$G,YearlyReport!$A67,Transactions!$B:$B,"&gt;="&amp;N$11,Transactions!$B:$B,"&lt;="&amp;N$12)+SUMIFS(Transactions!$I:$I,Transactions!$G:$G,YearlyReport!$A67,Transactions!$B:$B,"&gt;="&amp;N$11,Transactions!$B:$B,"&lt;="&amp;N$12)</f>
        <v>0</v>
      </c>
      <c r="O67" s="159">
        <f t="shared" si="18"/>
        <v>132.49</v>
      </c>
      <c r="P67" s="159">
        <f t="shared" si="19"/>
        <v>11.040833333333333</v>
      </c>
    </row>
    <row r="68" spans="1:16" s="23" customFormat="1" x14ac:dyDescent="0.2">
      <c r="A68" s="229" t="str">
        <v>Health Insurance</v>
      </c>
      <c r="B68" s="4"/>
      <c r="C68" s="83">
        <f>-SUMIFS(Transactions!$J:$J,Transactions!$G:$G,YearlyReport!$A68,Transactions!$B:$B,"&gt;="&amp;C$11,Transactions!$B:$B,"&lt;="&amp;C$12)+SUMIFS(Transactions!$I:$I,Transactions!$G:$G,YearlyReport!$A68,Transactions!$B:$B,"&gt;="&amp;C$11,Transactions!$B:$B,"&lt;="&amp;C$12)</f>
        <v>200</v>
      </c>
      <c r="D68" s="83">
        <f>-SUMIFS(Transactions!$J:$J,Transactions!$G:$G,YearlyReport!$A68,Transactions!$B:$B,"&gt;="&amp;D$11,Transactions!$B:$B,"&lt;="&amp;D$12)+SUMIFS(Transactions!$I:$I,Transactions!$G:$G,YearlyReport!$A68,Transactions!$B:$B,"&gt;="&amp;D$11,Transactions!$B:$B,"&lt;="&amp;D$12)</f>
        <v>200</v>
      </c>
      <c r="E68" s="83">
        <f>-SUMIFS(Transactions!$J:$J,Transactions!$G:$G,YearlyReport!$A68,Transactions!$B:$B,"&gt;="&amp;E$11,Transactions!$B:$B,"&lt;="&amp;E$12)+SUMIFS(Transactions!$I:$I,Transactions!$G:$G,YearlyReport!$A68,Transactions!$B:$B,"&gt;="&amp;E$11,Transactions!$B:$B,"&lt;="&amp;E$12)</f>
        <v>200</v>
      </c>
      <c r="F68" s="83">
        <f>-SUMIFS(Transactions!$J:$J,Transactions!$G:$G,YearlyReport!$A68,Transactions!$B:$B,"&gt;="&amp;F$11,Transactions!$B:$B,"&lt;="&amp;F$12)+SUMIFS(Transactions!$I:$I,Transactions!$G:$G,YearlyReport!$A68,Transactions!$B:$B,"&gt;="&amp;F$11,Transactions!$B:$B,"&lt;="&amp;F$12)</f>
        <v>0</v>
      </c>
      <c r="G68" s="83">
        <f>-SUMIFS(Transactions!$J:$J,Transactions!$G:$G,YearlyReport!$A68,Transactions!$B:$B,"&gt;="&amp;G$11,Transactions!$B:$B,"&lt;="&amp;G$12)+SUMIFS(Transactions!$I:$I,Transactions!$G:$G,YearlyReport!$A68,Transactions!$B:$B,"&gt;="&amp;G$11,Transactions!$B:$B,"&lt;="&amp;G$12)</f>
        <v>0</v>
      </c>
      <c r="H68" s="83">
        <f>-SUMIFS(Transactions!$J:$J,Transactions!$G:$G,YearlyReport!$A68,Transactions!$B:$B,"&gt;="&amp;H$11,Transactions!$B:$B,"&lt;="&amp;H$12)+SUMIFS(Transactions!$I:$I,Transactions!$G:$G,YearlyReport!$A68,Transactions!$B:$B,"&gt;="&amp;H$11,Transactions!$B:$B,"&lt;="&amp;H$12)</f>
        <v>0</v>
      </c>
      <c r="I68" s="83">
        <f>-SUMIFS(Transactions!$J:$J,Transactions!$G:$G,YearlyReport!$A68,Transactions!$B:$B,"&gt;="&amp;I$11,Transactions!$B:$B,"&lt;="&amp;I$12)+SUMIFS(Transactions!$I:$I,Transactions!$G:$G,YearlyReport!$A68,Transactions!$B:$B,"&gt;="&amp;I$11,Transactions!$B:$B,"&lt;="&amp;I$12)</f>
        <v>0</v>
      </c>
      <c r="J68" s="83">
        <f>-SUMIFS(Transactions!$J:$J,Transactions!$G:$G,YearlyReport!$A68,Transactions!$B:$B,"&gt;="&amp;J$11,Transactions!$B:$B,"&lt;="&amp;J$12)+SUMIFS(Transactions!$I:$I,Transactions!$G:$G,YearlyReport!$A68,Transactions!$B:$B,"&gt;="&amp;J$11,Transactions!$B:$B,"&lt;="&amp;J$12)</f>
        <v>0</v>
      </c>
      <c r="K68" s="83">
        <f>-SUMIFS(Transactions!$J:$J,Transactions!$G:$G,YearlyReport!$A68,Transactions!$B:$B,"&gt;="&amp;K$11,Transactions!$B:$B,"&lt;="&amp;K$12)+SUMIFS(Transactions!$I:$I,Transactions!$G:$G,YearlyReport!$A68,Transactions!$B:$B,"&gt;="&amp;K$11,Transactions!$B:$B,"&lt;="&amp;K$12)</f>
        <v>0</v>
      </c>
      <c r="L68" s="83">
        <f>-SUMIFS(Transactions!$J:$J,Transactions!$G:$G,YearlyReport!$A68,Transactions!$B:$B,"&gt;="&amp;L$11,Transactions!$B:$B,"&lt;="&amp;L$12)+SUMIFS(Transactions!$I:$I,Transactions!$G:$G,YearlyReport!$A68,Transactions!$B:$B,"&gt;="&amp;L$11,Transactions!$B:$B,"&lt;="&amp;L$12)</f>
        <v>0</v>
      </c>
      <c r="M68" s="83">
        <f>-SUMIFS(Transactions!$J:$J,Transactions!$G:$G,YearlyReport!$A68,Transactions!$B:$B,"&gt;="&amp;M$11,Transactions!$B:$B,"&lt;="&amp;M$12)+SUMIFS(Transactions!$I:$I,Transactions!$G:$G,YearlyReport!$A68,Transactions!$B:$B,"&gt;="&amp;M$11,Transactions!$B:$B,"&lt;="&amp;M$12)</f>
        <v>0</v>
      </c>
      <c r="N68" s="83">
        <f>-SUMIFS(Transactions!$J:$J,Transactions!$G:$G,YearlyReport!$A68,Transactions!$B:$B,"&gt;="&amp;N$11,Transactions!$B:$B,"&lt;="&amp;N$12)+SUMIFS(Transactions!$I:$I,Transactions!$G:$G,YearlyReport!$A68,Transactions!$B:$B,"&gt;="&amp;N$11,Transactions!$B:$B,"&lt;="&amp;N$12)</f>
        <v>0</v>
      </c>
      <c r="O68" s="159">
        <f>SUM(C68:N68)</f>
        <v>600</v>
      </c>
      <c r="P68" s="159">
        <f>O68/COLUMNS(C68:N68)</f>
        <v>50</v>
      </c>
    </row>
    <row r="69" spans="1:16" s="23" customFormat="1" x14ac:dyDescent="0.2">
      <c r="A69" s="229" t="str">
        <v>Home Insurance</v>
      </c>
      <c r="B69" s="4"/>
      <c r="C69" s="83">
        <f>-SUMIFS(Transactions!$J:$J,Transactions!$G:$G,YearlyReport!$A69,Transactions!$B:$B,"&gt;="&amp;C$11,Transactions!$B:$B,"&lt;="&amp;C$12)+SUMIFS(Transactions!$I:$I,Transactions!$G:$G,YearlyReport!$A69,Transactions!$B:$B,"&gt;="&amp;C$11,Transactions!$B:$B,"&lt;="&amp;C$12)</f>
        <v>0</v>
      </c>
      <c r="D69" s="83">
        <f>-SUMIFS(Transactions!$J:$J,Transactions!$G:$G,YearlyReport!$A69,Transactions!$B:$B,"&gt;="&amp;D$11,Transactions!$B:$B,"&lt;="&amp;D$12)+SUMIFS(Transactions!$I:$I,Transactions!$G:$G,YearlyReport!$A69,Transactions!$B:$B,"&gt;="&amp;D$11,Transactions!$B:$B,"&lt;="&amp;D$12)</f>
        <v>0</v>
      </c>
      <c r="E69" s="83">
        <f>-SUMIFS(Transactions!$J:$J,Transactions!$G:$G,YearlyReport!$A69,Transactions!$B:$B,"&gt;="&amp;E$11,Transactions!$B:$B,"&lt;="&amp;E$12)+SUMIFS(Transactions!$I:$I,Transactions!$G:$G,YearlyReport!$A69,Transactions!$B:$B,"&gt;="&amp;E$11,Transactions!$B:$B,"&lt;="&amp;E$12)</f>
        <v>0</v>
      </c>
      <c r="F69" s="83">
        <f>-SUMIFS(Transactions!$J:$J,Transactions!$G:$G,YearlyReport!$A69,Transactions!$B:$B,"&gt;="&amp;F$11,Transactions!$B:$B,"&lt;="&amp;F$12)+SUMIFS(Transactions!$I:$I,Transactions!$G:$G,YearlyReport!$A69,Transactions!$B:$B,"&gt;="&amp;F$11,Transactions!$B:$B,"&lt;="&amp;F$12)</f>
        <v>0</v>
      </c>
      <c r="G69" s="83">
        <f>-SUMIFS(Transactions!$J:$J,Transactions!$G:$G,YearlyReport!$A69,Transactions!$B:$B,"&gt;="&amp;G$11,Transactions!$B:$B,"&lt;="&amp;G$12)+SUMIFS(Transactions!$I:$I,Transactions!$G:$G,YearlyReport!$A69,Transactions!$B:$B,"&gt;="&amp;G$11,Transactions!$B:$B,"&lt;="&amp;G$12)</f>
        <v>0</v>
      </c>
      <c r="H69" s="83">
        <f>-SUMIFS(Transactions!$J:$J,Transactions!$G:$G,YearlyReport!$A69,Transactions!$B:$B,"&gt;="&amp;H$11,Transactions!$B:$B,"&lt;="&amp;H$12)+SUMIFS(Transactions!$I:$I,Transactions!$G:$G,YearlyReport!$A69,Transactions!$B:$B,"&gt;="&amp;H$11,Transactions!$B:$B,"&lt;="&amp;H$12)</f>
        <v>0</v>
      </c>
      <c r="I69" s="83">
        <f>-SUMIFS(Transactions!$J:$J,Transactions!$G:$G,YearlyReport!$A69,Transactions!$B:$B,"&gt;="&amp;I$11,Transactions!$B:$B,"&lt;="&amp;I$12)+SUMIFS(Transactions!$I:$I,Transactions!$G:$G,YearlyReport!$A69,Transactions!$B:$B,"&gt;="&amp;I$11,Transactions!$B:$B,"&lt;="&amp;I$12)</f>
        <v>0</v>
      </c>
      <c r="J69" s="83">
        <f>-SUMIFS(Transactions!$J:$J,Transactions!$G:$G,YearlyReport!$A69,Transactions!$B:$B,"&gt;="&amp;J$11,Transactions!$B:$B,"&lt;="&amp;J$12)+SUMIFS(Transactions!$I:$I,Transactions!$G:$G,YearlyReport!$A69,Transactions!$B:$B,"&gt;="&amp;J$11,Transactions!$B:$B,"&lt;="&amp;J$12)</f>
        <v>0</v>
      </c>
      <c r="K69" s="83">
        <f>-SUMIFS(Transactions!$J:$J,Transactions!$G:$G,YearlyReport!$A69,Transactions!$B:$B,"&gt;="&amp;K$11,Transactions!$B:$B,"&lt;="&amp;K$12)+SUMIFS(Transactions!$I:$I,Transactions!$G:$G,YearlyReport!$A69,Transactions!$B:$B,"&gt;="&amp;K$11,Transactions!$B:$B,"&lt;="&amp;K$12)</f>
        <v>0</v>
      </c>
      <c r="L69" s="83">
        <f>-SUMIFS(Transactions!$J:$J,Transactions!$G:$G,YearlyReport!$A69,Transactions!$B:$B,"&gt;="&amp;L$11,Transactions!$B:$B,"&lt;="&amp;L$12)+SUMIFS(Transactions!$I:$I,Transactions!$G:$G,YearlyReport!$A69,Transactions!$B:$B,"&gt;="&amp;L$11,Transactions!$B:$B,"&lt;="&amp;L$12)</f>
        <v>0</v>
      </c>
      <c r="M69" s="83">
        <f>-SUMIFS(Transactions!$J:$J,Transactions!$G:$G,YearlyReport!$A69,Transactions!$B:$B,"&gt;="&amp;M$11,Transactions!$B:$B,"&lt;="&amp;M$12)+SUMIFS(Transactions!$I:$I,Transactions!$G:$G,YearlyReport!$A69,Transactions!$B:$B,"&gt;="&amp;M$11,Transactions!$B:$B,"&lt;="&amp;M$12)</f>
        <v>0</v>
      </c>
      <c r="N69" s="83">
        <f>-SUMIFS(Transactions!$J:$J,Transactions!$G:$G,YearlyReport!$A69,Transactions!$B:$B,"&gt;="&amp;N$11,Transactions!$B:$B,"&lt;="&amp;N$12)+SUMIFS(Transactions!$I:$I,Transactions!$G:$G,YearlyReport!$A69,Transactions!$B:$B,"&gt;="&amp;N$11,Transactions!$B:$B,"&lt;="&amp;N$12)</f>
        <v>0</v>
      </c>
      <c r="O69" s="159">
        <f>SUM(C69:N69)</f>
        <v>0</v>
      </c>
      <c r="P69" s="159">
        <f>O69/COLUMNS(C69:N69)</f>
        <v>0</v>
      </c>
    </row>
    <row r="70" spans="1:16" s="23" customFormat="1" x14ac:dyDescent="0.2">
      <c r="A70" s="229" t="str">
        <v>Home Supplies</v>
      </c>
      <c r="B70" s="4"/>
      <c r="C70" s="83">
        <f>-SUMIFS(Transactions!$J:$J,Transactions!$G:$G,YearlyReport!$A70,Transactions!$B:$B,"&gt;="&amp;C$11,Transactions!$B:$B,"&lt;="&amp;C$12)+SUMIFS(Transactions!$I:$I,Transactions!$G:$G,YearlyReport!$A70,Transactions!$B:$B,"&gt;="&amp;C$11,Transactions!$B:$B,"&lt;="&amp;C$12)</f>
        <v>0</v>
      </c>
      <c r="D70" s="83">
        <f>-SUMIFS(Transactions!$J:$J,Transactions!$G:$G,YearlyReport!$A70,Transactions!$B:$B,"&gt;="&amp;D$11,Transactions!$B:$B,"&lt;="&amp;D$12)+SUMIFS(Transactions!$I:$I,Transactions!$G:$G,YearlyReport!$A70,Transactions!$B:$B,"&gt;="&amp;D$11,Transactions!$B:$B,"&lt;="&amp;D$12)</f>
        <v>0</v>
      </c>
      <c r="E70" s="83">
        <f>-SUMIFS(Transactions!$J:$J,Transactions!$G:$G,YearlyReport!$A70,Transactions!$B:$B,"&gt;="&amp;E$11,Transactions!$B:$B,"&lt;="&amp;E$12)+SUMIFS(Transactions!$I:$I,Transactions!$G:$G,YearlyReport!$A70,Transactions!$B:$B,"&gt;="&amp;E$11,Transactions!$B:$B,"&lt;="&amp;E$12)</f>
        <v>0</v>
      </c>
      <c r="F70" s="83">
        <f>-SUMIFS(Transactions!$J:$J,Transactions!$G:$G,YearlyReport!$A70,Transactions!$B:$B,"&gt;="&amp;F$11,Transactions!$B:$B,"&lt;="&amp;F$12)+SUMIFS(Transactions!$I:$I,Transactions!$G:$G,YearlyReport!$A70,Transactions!$B:$B,"&gt;="&amp;F$11,Transactions!$B:$B,"&lt;="&amp;F$12)</f>
        <v>0</v>
      </c>
      <c r="G70" s="83">
        <f>-SUMIFS(Transactions!$J:$J,Transactions!$G:$G,YearlyReport!$A70,Transactions!$B:$B,"&gt;="&amp;G$11,Transactions!$B:$B,"&lt;="&amp;G$12)+SUMIFS(Transactions!$I:$I,Transactions!$G:$G,YearlyReport!$A70,Transactions!$B:$B,"&gt;="&amp;G$11,Transactions!$B:$B,"&lt;="&amp;G$12)</f>
        <v>0</v>
      </c>
      <c r="H70" s="83">
        <f>-SUMIFS(Transactions!$J:$J,Transactions!$G:$G,YearlyReport!$A70,Transactions!$B:$B,"&gt;="&amp;H$11,Transactions!$B:$B,"&lt;="&amp;H$12)+SUMIFS(Transactions!$I:$I,Transactions!$G:$G,YearlyReport!$A70,Transactions!$B:$B,"&gt;="&amp;H$11,Transactions!$B:$B,"&lt;="&amp;H$12)</f>
        <v>0</v>
      </c>
      <c r="I70" s="83">
        <f>-SUMIFS(Transactions!$J:$J,Transactions!$G:$G,YearlyReport!$A70,Transactions!$B:$B,"&gt;="&amp;I$11,Transactions!$B:$B,"&lt;="&amp;I$12)+SUMIFS(Transactions!$I:$I,Transactions!$G:$G,YearlyReport!$A70,Transactions!$B:$B,"&gt;="&amp;I$11,Transactions!$B:$B,"&lt;="&amp;I$12)</f>
        <v>0</v>
      </c>
      <c r="J70" s="83">
        <f>-SUMIFS(Transactions!$J:$J,Transactions!$G:$G,YearlyReport!$A70,Transactions!$B:$B,"&gt;="&amp;J$11,Transactions!$B:$B,"&lt;="&amp;J$12)+SUMIFS(Transactions!$I:$I,Transactions!$G:$G,YearlyReport!$A70,Transactions!$B:$B,"&gt;="&amp;J$11,Transactions!$B:$B,"&lt;="&amp;J$12)</f>
        <v>0</v>
      </c>
      <c r="K70" s="83">
        <f>-SUMIFS(Transactions!$J:$J,Transactions!$G:$G,YearlyReport!$A70,Transactions!$B:$B,"&gt;="&amp;K$11,Transactions!$B:$B,"&lt;="&amp;K$12)+SUMIFS(Transactions!$I:$I,Transactions!$G:$G,YearlyReport!$A70,Transactions!$B:$B,"&gt;="&amp;K$11,Transactions!$B:$B,"&lt;="&amp;K$12)</f>
        <v>0</v>
      </c>
      <c r="L70" s="83">
        <f>-SUMIFS(Transactions!$J:$J,Transactions!$G:$G,YearlyReport!$A70,Transactions!$B:$B,"&gt;="&amp;L$11,Transactions!$B:$B,"&lt;="&amp;L$12)+SUMIFS(Transactions!$I:$I,Transactions!$G:$G,YearlyReport!$A70,Transactions!$B:$B,"&gt;="&amp;L$11,Transactions!$B:$B,"&lt;="&amp;L$12)</f>
        <v>0</v>
      </c>
      <c r="M70" s="83">
        <f>-SUMIFS(Transactions!$J:$J,Transactions!$G:$G,YearlyReport!$A70,Transactions!$B:$B,"&gt;="&amp;M$11,Transactions!$B:$B,"&lt;="&amp;M$12)+SUMIFS(Transactions!$I:$I,Transactions!$G:$G,YearlyReport!$A70,Transactions!$B:$B,"&gt;="&amp;M$11,Transactions!$B:$B,"&lt;="&amp;M$12)</f>
        <v>0</v>
      </c>
      <c r="N70" s="83">
        <f>-SUMIFS(Transactions!$J:$J,Transactions!$G:$G,YearlyReport!$A70,Transactions!$B:$B,"&gt;="&amp;N$11,Transactions!$B:$B,"&lt;="&amp;N$12)+SUMIFS(Transactions!$I:$I,Transactions!$G:$G,YearlyReport!$A70,Transactions!$B:$B,"&gt;="&amp;N$11,Transactions!$B:$B,"&lt;="&amp;N$12)</f>
        <v>0</v>
      </c>
      <c r="O70" s="159">
        <f>SUM(C70:N70)</f>
        <v>0</v>
      </c>
      <c r="P70" s="159">
        <f>O70/COLUMNS(C70:N70)</f>
        <v>0</v>
      </c>
    </row>
    <row r="71" spans="1:16" s="23" customFormat="1" x14ac:dyDescent="0.2">
      <c r="A71" s="229" t="str">
        <v>Interest Expense</v>
      </c>
      <c r="B71" s="4"/>
      <c r="C71" s="83">
        <f>-SUMIFS(Transactions!$J:$J,Transactions!$G:$G,YearlyReport!$A71,Transactions!$B:$B,"&gt;="&amp;C$11,Transactions!$B:$B,"&lt;="&amp;C$12)+SUMIFS(Transactions!$I:$I,Transactions!$G:$G,YearlyReport!$A71,Transactions!$B:$B,"&gt;="&amp;C$11,Transactions!$B:$B,"&lt;="&amp;C$12)</f>
        <v>0</v>
      </c>
      <c r="D71" s="83">
        <f>-SUMIFS(Transactions!$J:$J,Transactions!$G:$G,YearlyReport!$A71,Transactions!$B:$B,"&gt;="&amp;D$11,Transactions!$B:$B,"&lt;="&amp;D$12)+SUMIFS(Transactions!$I:$I,Transactions!$G:$G,YearlyReport!$A71,Transactions!$B:$B,"&gt;="&amp;D$11,Transactions!$B:$B,"&lt;="&amp;D$12)</f>
        <v>0</v>
      </c>
      <c r="E71" s="83">
        <f>-SUMIFS(Transactions!$J:$J,Transactions!$G:$G,YearlyReport!$A71,Transactions!$B:$B,"&gt;="&amp;E$11,Transactions!$B:$B,"&lt;="&amp;E$12)+SUMIFS(Transactions!$I:$I,Transactions!$G:$G,YearlyReport!$A71,Transactions!$B:$B,"&gt;="&amp;E$11,Transactions!$B:$B,"&lt;="&amp;E$12)</f>
        <v>0</v>
      </c>
      <c r="F71" s="83">
        <f>-SUMIFS(Transactions!$J:$J,Transactions!$G:$G,YearlyReport!$A71,Transactions!$B:$B,"&gt;="&amp;F$11,Transactions!$B:$B,"&lt;="&amp;F$12)+SUMIFS(Transactions!$I:$I,Transactions!$G:$G,YearlyReport!$A71,Transactions!$B:$B,"&gt;="&amp;F$11,Transactions!$B:$B,"&lt;="&amp;F$12)</f>
        <v>0</v>
      </c>
      <c r="G71" s="83">
        <f>-SUMIFS(Transactions!$J:$J,Transactions!$G:$G,YearlyReport!$A71,Transactions!$B:$B,"&gt;="&amp;G$11,Transactions!$B:$B,"&lt;="&amp;G$12)+SUMIFS(Transactions!$I:$I,Transactions!$G:$G,YearlyReport!$A71,Transactions!$B:$B,"&gt;="&amp;G$11,Transactions!$B:$B,"&lt;="&amp;G$12)</f>
        <v>0</v>
      </c>
      <c r="H71" s="83">
        <f>-SUMIFS(Transactions!$J:$J,Transactions!$G:$G,YearlyReport!$A71,Transactions!$B:$B,"&gt;="&amp;H$11,Transactions!$B:$B,"&lt;="&amp;H$12)+SUMIFS(Transactions!$I:$I,Transactions!$G:$G,YearlyReport!$A71,Transactions!$B:$B,"&gt;="&amp;H$11,Transactions!$B:$B,"&lt;="&amp;H$12)</f>
        <v>0</v>
      </c>
      <c r="I71" s="83">
        <f>-SUMIFS(Transactions!$J:$J,Transactions!$G:$G,YearlyReport!$A71,Transactions!$B:$B,"&gt;="&amp;I$11,Transactions!$B:$B,"&lt;="&amp;I$12)+SUMIFS(Transactions!$I:$I,Transactions!$G:$G,YearlyReport!$A71,Transactions!$B:$B,"&gt;="&amp;I$11,Transactions!$B:$B,"&lt;="&amp;I$12)</f>
        <v>0</v>
      </c>
      <c r="J71" s="83">
        <f>-SUMIFS(Transactions!$J:$J,Transactions!$G:$G,YearlyReport!$A71,Transactions!$B:$B,"&gt;="&amp;J$11,Transactions!$B:$B,"&lt;="&amp;J$12)+SUMIFS(Transactions!$I:$I,Transactions!$G:$G,YearlyReport!$A71,Transactions!$B:$B,"&gt;="&amp;J$11,Transactions!$B:$B,"&lt;="&amp;J$12)</f>
        <v>0</v>
      </c>
      <c r="K71" s="83">
        <f>-SUMIFS(Transactions!$J:$J,Transactions!$G:$G,YearlyReport!$A71,Transactions!$B:$B,"&gt;="&amp;K$11,Transactions!$B:$B,"&lt;="&amp;K$12)+SUMIFS(Transactions!$I:$I,Transactions!$G:$G,YearlyReport!$A71,Transactions!$B:$B,"&gt;="&amp;K$11,Transactions!$B:$B,"&lt;="&amp;K$12)</f>
        <v>0</v>
      </c>
      <c r="L71" s="83">
        <f>-SUMIFS(Transactions!$J:$J,Transactions!$G:$G,YearlyReport!$A71,Transactions!$B:$B,"&gt;="&amp;L$11,Transactions!$B:$B,"&lt;="&amp;L$12)+SUMIFS(Transactions!$I:$I,Transactions!$G:$G,YearlyReport!$A71,Transactions!$B:$B,"&gt;="&amp;L$11,Transactions!$B:$B,"&lt;="&amp;L$12)</f>
        <v>0</v>
      </c>
      <c r="M71" s="83">
        <f>-SUMIFS(Transactions!$J:$J,Transactions!$G:$G,YearlyReport!$A71,Transactions!$B:$B,"&gt;="&amp;M$11,Transactions!$B:$B,"&lt;="&amp;M$12)+SUMIFS(Transactions!$I:$I,Transactions!$G:$G,YearlyReport!$A71,Transactions!$B:$B,"&gt;="&amp;M$11,Transactions!$B:$B,"&lt;="&amp;M$12)</f>
        <v>0</v>
      </c>
      <c r="N71" s="83">
        <f>-SUMIFS(Transactions!$J:$J,Transactions!$G:$G,YearlyReport!$A71,Transactions!$B:$B,"&gt;="&amp;N$11,Transactions!$B:$B,"&lt;="&amp;N$12)+SUMIFS(Transactions!$I:$I,Transactions!$G:$G,YearlyReport!$A71,Transactions!$B:$B,"&gt;="&amp;N$11,Transactions!$B:$B,"&lt;="&amp;N$12)</f>
        <v>0</v>
      </c>
      <c r="O71" s="159">
        <f t="shared" ref="O71:O74" si="20">SUM(C71:N71)</f>
        <v>0</v>
      </c>
      <c r="P71" s="159">
        <f t="shared" ref="P71:P74" si="21">O71/COLUMNS(C71:N71)</f>
        <v>0</v>
      </c>
    </row>
    <row r="72" spans="1:16" s="23" customFormat="1" x14ac:dyDescent="0.2">
      <c r="A72" s="229" t="str">
        <v>Life Insurance</v>
      </c>
      <c r="B72" s="4"/>
      <c r="C72" s="83">
        <f>-SUMIFS(Transactions!$J:$J,Transactions!$G:$G,YearlyReport!$A72,Transactions!$B:$B,"&gt;="&amp;C$11,Transactions!$B:$B,"&lt;="&amp;C$12)+SUMIFS(Transactions!$I:$I,Transactions!$G:$G,YearlyReport!$A72,Transactions!$B:$B,"&gt;="&amp;C$11,Transactions!$B:$B,"&lt;="&amp;C$12)</f>
        <v>0</v>
      </c>
      <c r="D72" s="83">
        <f>-SUMIFS(Transactions!$J:$J,Transactions!$G:$G,YearlyReport!$A72,Transactions!$B:$B,"&gt;="&amp;D$11,Transactions!$B:$B,"&lt;="&amp;D$12)+SUMIFS(Transactions!$I:$I,Transactions!$G:$G,YearlyReport!$A72,Transactions!$B:$B,"&gt;="&amp;D$11,Transactions!$B:$B,"&lt;="&amp;D$12)</f>
        <v>0</v>
      </c>
      <c r="E72" s="83">
        <f>-SUMIFS(Transactions!$J:$J,Transactions!$G:$G,YearlyReport!$A72,Transactions!$B:$B,"&gt;="&amp;E$11,Transactions!$B:$B,"&lt;="&amp;E$12)+SUMIFS(Transactions!$I:$I,Transactions!$G:$G,YearlyReport!$A72,Transactions!$B:$B,"&gt;="&amp;E$11,Transactions!$B:$B,"&lt;="&amp;E$12)</f>
        <v>0</v>
      </c>
      <c r="F72" s="83">
        <f>-SUMIFS(Transactions!$J:$J,Transactions!$G:$G,YearlyReport!$A72,Transactions!$B:$B,"&gt;="&amp;F$11,Transactions!$B:$B,"&lt;="&amp;F$12)+SUMIFS(Transactions!$I:$I,Transactions!$G:$G,YearlyReport!$A72,Transactions!$B:$B,"&gt;="&amp;F$11,Transactions!$B:$B,"&lt;="&amp;F$12)</f>
        <v>0</v>
      </c>
      <c r="G72" s="83">
        <f>-SUMIFS(Transactions!$J:$J,Transactions!$G:$G,YearlyReport!$A72,Transactions!$B:$B,"&gt;="&amp;G$11,Transactions!$B:$B,"&lt;="&amp;G$12)+SUMIFS(Transactions!$I:$I,Transactions!$G:$G,YearlyReport!$A72,Transactions!$B:$B,"&gt;="&amp;G$11,Transactions!$B:$B,"&lt;="&amp;G$12)</f>
        <v>0</v>
      </c>
      <c r="H72" s="83">
        <f>-SUMIFS(Transactions!$J:$J,Transactions!$G:$G,YearlyReport!$A72,Transactions!$B:$B,"&gt;="&amp;H$11,Transactions!$B:$B,"&lt;="&amp;H$12)+SUMIFS(Transactions!$I:$I,Transactions!$G:$G,YearlyReport!$A72,Transactions!$B:$B,"&gt;="&amp;H$11,Transactions!$B:$B,"&lt;="&amp;H$12)</f>
        <v>0</v>
      </c>
      <c r="I72" s="83">
        <f>-SUMIFS(Transactions!$J:$J,Transactions!$G:$G,YearlyReport!$A72,Transactions!$B:$B,"&gt;="&amp;I$11,Transactions!$B:$B,"&lt;="&amp;I$12)+SUMIFS(Transactions!$I:$I,Transactions!$G:$G,YearlyReport!$A72,Transactions!$B:$B,"&gt;="&amp;I$11,Transactions!$B:$B,"&lt;="&amp;I$12)</f>
        <v>0</v>
      </c>
      <c r="J72" s="83">
        <f>-SUMIFS(Transactions!$J:$J,Transactions!$G:$G,YearlyReport!$A72,Transactions!$B:$B,"&gt;="&amp;J$11,Transactions!$B:$B,"&lt;="&amp;J$12)+SUMIFS(Transactions!$I:$I,Transactions!$G:$G,YearlyReport!$A72,Transactions!$B:$B,"&gt;="&amp;J$11,Transactions!$B:$B,"&lt;="&amp;J$12)</f>
        <v>0</v>
      </c>
      <c r="K72" s="83">
        <f>-SUMIFS(Transactions!$J:$J,Transactions!$G:$G,YearlyReport!$A72,Transactions!$B:$B,"&gt;="&amp;K$11,Transactions!$B:$B,"&lt;="&amp;K$12)+SUMIFS(Transactions!$I:$I,Transactions!$G:$G,YearlyReport!$A72,Transactions!$B:$B,"&gt;="&amp;K$11,Transactions!$B:$B,"&lt;="&amp;K$12)</f>
        <v>0</v>
      </c>
      <c r="L72" s="83">
        <f>-SUMIFS(Transactions!$J:$J,Transactions!$G:$G,YearlyReport!$A72,Transactions!$B:$B,"&gt;="&amp;L$11,Transactions!$B:$B,"&lt;="&amp;L$12)+SUMIFS(Transactions!$I:$I,Transactions!$G:$G,YearlyReport!$A72,Transactions!$B:$B,"&gt;="&amp;L$11,Transactions!$B:$B,"&lt;="&amp;L$12)</f>
        <v>0</v>
      </c>
      <c r="M72" s="83">
        <f>-SUMIFS(Transactions!$J:$J,Transactions!$G:$G,YearlyReport!$A72,Transactions!$B:$B,"&gt;="&amp;M$11,Transactions!$B:$B,"&lt;="&amp;M$12)+SUMIFS(Transactions!$I:$I,Transactions!$G:$G,YearlyReport!$A72,Transactions!$B:$B,"&gt;="&amp;M$11,Transactions!$B:$B,"&lt;="&amp;M$12)</f>
        <v>0</v>
      </c>
      <c r="N72" s="83">
        <f>-SUMIFS(Transactions!$J:$J,Transactions!$G:$G,YearlyReport!$A72,Transactions!$B:$B,"&gt;="&amp;N$11,Transactions!$B:$B,"&lt;="&amp;N$12)+SUMIFS(Transactions!$I:$I,Transactions!$G:$G,YearlyReport!$A72,Transactions!$B:$B,"&gt;="&amp;N$11,Transactions!$B:$B,"&lt;="&amp;N$12)</f>
        <v>0</v>
      </c>
      <c r="O72" s="159">
        <f t="shared" si="20"/>
        <v>0</v>
      </c>
      <c r="P72" s="159">
        <f t="shared" si="21"/>
        <v>0</v>
      </c>
    </row>
    <row r="73" spans="1:16" s="23" customFormat="1" x14ac:dyDescent="0.2">
      <c r="A73" s="229" t="str">
        <v>Medicine</v>
      </c>
      <c r="B73" s="4"/>
      <c r="C73" s="83">
        <f>-SUMIFS(Transactions!$J:$J,Transactions!$G:$G,YearlyReport!$A73,Transactions!$B:$B,"&gt;="&amp;C$11,Transactions!$B:$B,"&lt;="&amp;C$12)+SUMIFS(Transactions!$I:$I,Transactions!$G:$G,YearlyReport!$A73,Transactions!$B:$B,"&gt;="&amp;C$11,Transactions!$B:$B,"&lt;="&amp;C$12)</f>
        <v>0</v>
      </c>
      <c r="D73" s="83">
        <f>-SUMIFS(Transactions!$J:$J,Transactions!$G:$G,YearlyReport!$A73,Transactions!$B:$B,"&gt;="&amp;D$11,Transactions!$B:$B,"&lt;="&amp;D$12)+SUMIFS(Transactions!$I:$I,Transactions!$G:$G,YearlyReport!$A73,Transactions!$B:$B,"&gt;="&amp;D$11,Transactions!$B:$B,"&lt;="&amp;D$12)</f>
        <v>0</v>
      </c>
      <c r="E73" s="83">
        <f>-SUMIFS(Transactions!$J:$J,Transactions!$G:$G,YearlyReport!$A73,Transactions!$B:$B,"&gt;="&amp;E$11,Transactions!$B:$B,"&lt;="&amp;E$12)+SUMIFS(Transactions!$I:$I,Transactions!$G:$G,YearlyReport!$A73,Transactions!$B:$B,"&gt;="&amp;E$11,Transactions!$B:$B,"&lt;="&amp;E$12)</f>
        <v>0</v>
      </c>
      <c r="F73" s="83">
        <f>-SUMIFS(Transactions!$J:$J,Transactions!$G:$G,YearlyReport!$A73,Transactions!$B:$B,"&gt;="&amp;F$11,Transactions!$B:$B,"&lt;="&amp;F$12)+SUMIFS(Transactions!$I:$I,Transactions!$G:$G,YearlyReport!$A73,Transactions!$B:$B,"&gt;="&amp;F$11,Transactions!$B:$B,"&lt;="&amp;F$12)</f>
        <v>0</v>
      </c>
      <c r="G73" s="83">
        <f>-SUMIFS(Transactions!$J:$J,Transactions!$G:$G,YearlyReport!$A73,Transactions!$B:$B,"&gt;="&amp;G$11,Transactions!$B:$B,"&lt;="&amp;G$12)+SUMIFS(Transactions!$I:$I,Transactions!$G:$G,YearlyReport!$A73,Transactions!$B:$B,"&gt;="&amp;G$11,Transactions!$B:$B,"&lt;="&amp;G$12)</f>
        <v>0</v>
      </c>
      <c r="H73" s="83">
        <f>-SUMIFS(Transactions!$J:$J,Transactions!$G:$G,YearlyReport!$A73,Transactions!$B:$B,"&gt;="&amp;H$11,Transactions!$B:$B,"&lt;="&amp;H$12)+SUMIFS(Transactions!$I:$I,Transactions!$G:$G,YearlyReport!$A73,Transactions!$B:$B,"&gt;="&amp;H$11,Transactions!$B:$B,"&lt;="&amp;H$12)</f>
        <v>0</v>
      </c>
      <c r="I73" s="83">
        <f>-SUMIFS(Transactions!$J:$J,Transactions!$G:$G,YearlyReport!$A73,Transactions!$B:$B,"&gt;="&amp;I$11,Transactions!$B:$B,"&lt;="&amp;I$12)+SUMIFS(Transactions!$I:$I,Transactions!$G:$G,YearlyReport!$A73,Transactions!$B:$B,"&gt;="&amp;I$11,Transactions!$B:$B,"&lt;="&amp;I$12)</f>
        <v>0</v>
      </c>
      <c r="J73" s="83">
        <f>-SUMIFS(Transactions!$J:$J,Transactions!$G:$G,YearlyReport!$A73,Transactions!$B:$B,"&gt;="&amp;J$11,Transactions!$B:$B,"&lt;="&amp;J$12)+SUMIFS(Transactions!$I:$I,Transactions!$G:$G,YearlyReport!$A73,Transactions!$B:$B,"&gt;="&amp;J$11,Transactions!$B:$B,"&lt;="&amp;J$12)</f>
        <v>0</v>
      </c>
      <c r="K73" s="83">
        <f>-SUMIFS(Transactions!$J:$J,Transactions!$G:$G,YearlyReport!$A73,Transactions!$B:$B,"&gt;="&amp;K$11,Transactions!$B:$B,"&lt;="&amp;K$12)+SUMIFS(Transactions!$I:$I,Transactions!$G:$G,YearlyReport!$A73,Transactions!$B:$B,"&gt;="&amp;K$11,Transactions!$B:$B,"&lt;="&amp;K$12)</f>
        <v>0</v>
      </c>
      <c r="L73" s="83">
        <f>-SUMIFS(Transactions!$J:$J,Transactions!$G:$G,YearlyReport!$A73,Transactions!$B:$B,"&gt;="&amp;L$11,Transactions!$B:$B,"&lt;="&amp;L$12)+SUMIFS(Transactions!$I:$I,Transactions!$G:$G,YearlyReport!$A73,Transactions!$B:$B,"&gt;="&amp;L$11,Transactions!$B:$B,"&lt;="&amp;L$12)</f>
        <v>0</v>
      </c>
      <c r="M73" s="83">
        <f>-SUMIFS(Transactions!$J:$J,Transactions!$G:$G,YearlyReport!$A73,Transactions!$B:$B,"&gt;="&amp;M$11,Transactions!$B:$B,"&lt;="&amp;M$12)+SUMIFS(Transactions!$I:$I,Transactions!$G:$G,YearlyReport!$A73,Transactions!$B:$B,"&gt;="&amp;M$11,Transactions!$B:$B,"&lt;="&amp;M$12)</f>
        <v>0</v>
      </c>
      <c r="N73" s="83">
        <f>-SUMIFS(Transactions!$J:$J,Transactions!$G:$G,YearlyReport!$A73,Transactions!$B:$B,"&gt;="&amp;N$11,Transactions!$B:$B,"&lt;="&amp;N$12)+SUMIFS(Transactions!$I:$I,Transactions!$G:$G,YearlyReport!$A73,Transactions!$B:$B,"&gt;="&amp;N$11,Transactions!$B:$B,"&lt;="&amp;N$12)</f>
        <v>0</v>
      </c>
      <c r="O73" s="159">
        <f t="shared" si="20"/>
        <v>0</v>
      </c>
      <c r="P73" s="159">
        <f t="shared" si="21"/>
        <v>0</v>
      </c>
    </row>
    <row r="74" spans="1:16" s="23" customFormat="1" x14ac:dyDescent="0.2">
      <c r="A74" s="229" t="str">
        <v>Miscellaneous</v>
      </c>
      <c r="B74" s="4"/>
      <c r="C74" s="83">
        <f>-SUMIFS(Transactions!$J:$J,Transactions!$G:$G,YearlyReport!$A74,Transactions!$B:$B,"&gt;="&amp;C$11,Transactions!$B:$B,"&lt;="&amp;C$12)+SUMIFS(Transactions!$I:$I,Transactions!$G:$G,YearlyReport!$A74,Transactions!$B:$B,"&gt;="&amp;C$11,Transactions!$B:$B,"&lt;="&amp;C$12)</f>
        <v>0</v>
      </c>
      <c r="D74" s="83">
        <f>-SUMIFS(Transactions!$J:$J,Transactions!$G:$G,YearlyReport!$A74,Transactions!$B:$B,"&gt;="&amp;D$11,Transactions!$B:$B,"&lt;="&amp;D$12)+SUMIFS(Transactions!$I:$I,Transactions!$G:$G,YearlyReport!$A74,Transactions!$B:$B,"&gt;="&amp;D$11,Transactions!$B:$B,"&lt;="&amp;D$12)</f>
        <v>0</v>
      </c>
      <c r="E74" s="83">
        <f>-SUMIFS(Transactions!$J:$J,Transactions!$G:$G,YearlyReport!$A74,Transactions!$B:$B,"&gt;="&amp;E$11,Transactions!$B:$B,"&lt;="&amp;E$12)+SUMIFS(Transactions!$I:$I,Transactions!$G:$G,YearlyReport!$A74,Transactions!$B:$B,"&gt;="&amp;E$11,Transactions!$B:$B,"&lt;="&amp;E$12)</f>
        <v>0</v>
      </c>
      <c r="F74" s="83">
        <f>-SUMIFS(Transactions!$J:$J,Transactions!$G:$G,YearlyReport!$A74,Transactions!$B:$B,"&gt;="&amp;F$11,Transactions!$B:$B,"&lt;="&amp;F$12)+SUMIFS(Transactions!$I:$I,Transactions!$G:$G,YearlyReport!$A74,Transactions!$B:$B,"&gt;="&amp;F$11,Transactions!$B:$B,"&lt;="&amp;F$12)</f>
        <v>0</v>
      </c>
      <c r="G74" s="83">
        <f>-SUMIFS(Transactions!$J:$J,Transactions!$G:$G,YearlyReport!$A74,Transactions!$B:$B,"&gt;="&amp;G$11,Transactions!$B:$B,"&lt;="&amp;G$12)+SUMIFS(Transactions!$I:$I,Transactions!$G:$G,YearlyReport!$A74,Transactions!$B:$B,"&gt;="&amp;G$11,Transactions!$B:$B,"&lt;="&amp;G$12)</f>
        <v>0</v>
      </c>
      <c r="H74" s="83">
        <f>-SUMIFS(Transactions!$J:$J,Transactions!$G:$G,YearlyReport!$A74,Transactions!$B:$B,"&gt;="&amp;H$11,Transactions!$B:$B,"&lt;="&amp;H$12)+SUMIFS(Transactions!$I:$I,Transactions!$G:$G,YearlyReport!$A74,Transactions!$B:$B,"&gt;="&amp;H$11,Transactions!$B:$B,"&lt;="&amp;H$12)</f>
        <v>0</v>
      </c>
      <c r="I74" s="83">
        <f>-SUMIFS(Transactions!$J:$J,Transactions!$G:$G,YearlyReport!$A74,Transactions!$B:$B,"&gt;="&amp;I$11,Transactions!$B:$B,"&lt;="&amp;I$12)+SUMIFS(Transactions!$I:$I,Transactions!$G:$G,YearlyReport!$A74,Transactions!$B:$B,"&gt;="&amp;I$11,Transactions!$B:$B,"&lt;="&amp;I$12)</f>
        <v>0</v>
      </c>
      <c r="J74" s="83">
        <f>-SUMIFS(Transactions!$J:$J,Transactions!$G:$G,YearlyReport!$A74,Transactions!$B:$B,"&gt;="&amp;J$11,Transactions!$B:$B,"&lt;="&amp;J$12)+SUMIFS(Transactions!$I:$I,Transactions!$G:$G,YearlyReport!$A74,Transactions!$B:$B,"&gt;="&amp;J$11,Transactions!$B:$B,"&lt;="&amp;J$12)</f>
        <v>0</v>
      </c>
      <c r="K74" s="83">
        <f>-SUMIFS(Transactions!$J:$J,Transactions!$G:$G,YearlyReport!$A74,Transactions!$B:$B,"&gt;="&amp;K$11,Transactions!$B:$B,"&lt;="&amp;K$12)+SUMIFS(Transactions!$I:$I,Transactions!$G:$G,YearlyReport!$A74,Transactions!$B:$B,"&gt;="&amp;K$11,Transactions!$B:$B,"&lt;="&amp;K$12)</f>
        <v>0</v>
      </c>
      <c r="L74" s="83">
        <f>-SUMIFS(Transactions!$J:$J,Transactions!$G:$G,YearlyReport!$A74,Transactions!$B:$B,"&gt;="&amp;L$11,Transactions!$B:$B,"&lt;="&amp;L$12)+SUMIFS(Transactions!$I:$I,Transactions!$G:$G,YearlyReport!$A74,Transactions!$B:$B,"&gt;="&amp;L$11,Transactions!$B:$B,"&lt;="&amp;L$12)</f>
        <v>0</v>
      </c>
      <c r="M74" s="83">
        <f>-SUMIFS(Transactions!$J:$J,Transactions!$G:$G,YearlyReport!$A74,Transactions!$B:$B,"&gt;="&amp;M$11,Transactions!$B:$B,"&lt;="&amp;M$12)+SUMIFS(Transactions!$I:$I,Transactions!$G:$G,YearlyReport!$A74,Transactions!$B:$B,"&gt;="&amp;M$11,Transactions!$B:$B,"&lt;="&amp;M$12)</f>
        <v>0</v>
      </c>
      <c r="N74" s="83">
        <f>-SUMIFS(Transactions!$J:$J,Transactions!$G:$G,YearlyReport!$A74,Transactions!$B:$B,"&gt;="&amp;N$11,Transactions!$B:$B,"&lt;="&amp;N$12)+SUMIFS(Transactions!$I:$I,Transactions!$G:$G,YearlyReport!$A74,Transactions!$B:$B,"&gt;="&amp;N$11,Transactions!$B:$B,"&lt;="&amp;N$12)</f>
        <v>0</v>
      </c>
      <c r="O74" s="159">
        <f t="shared" si="20"/>
        <v>0</v>
      </c>
      <c r="P74" s="159">
        <f t="shared" si="21"/>
        <v>0</v>
      </c>
    </row>
    <row r="75" spans="1:16" s="23" customFormat="1" x14ac:dyDescent="0.2">
      <c r="A75" s="229" t="str">
        <v>Mortgage / Rent</v>
      </c>
      <c r="B75" s="4"/>
      <c r="C75" s="83">
        <f>-SUMIFS(Transactions!$J:$J,Transactions!$G:$G,YearlyReport!$A75,Transactions!$B:$B,"&gt;="&amp;C$11,Transactions!$B:$B,"&lt;="&amp;C$12)+SUMIFS(Transactions!$I:$I,Transactions!$G:$G,YearlyReport!$A75,Transactions!$B:$B,"&gt;="&amp;C$11,Transactions!$B:$B,"&lt;="&amp;C$12)</f>
        <v>0</v>
      </c>
      <c r="D75" s="83">
        <f>-SUMIFS(Transactions!$J:$J,Transactions!$G:$G,YearlyReport!$A75,Transactions!$B:$B,"&gt;="&amp;D$11,Transactions!$B:$B,"&lt;="&amp;D$12)+SUMIFS(Transactions!$I:$I,Transactions!$G:$G,YearlyReport!$A75,Transactions!$B:$B,"&gt;="&amp;D$11,Transactions!$B:$B,"&lt;="&amp;D$12)</f>
        <v>0</v>
      </c>
      <c r="E75" s="83">
        <f>-SUMIFS(Transactions!$J:$J,Transactions!$G:$G,YearlyReport!$A75,Transactions!$B:$B,"&gt;="&amp;E$11,Transactions!$B:$B,"&lt;="&amp;E$12)+SUMIFS(Transactions!$I:$I,Transactions!$G:$G,YearlyReport!$A75,Transactions!$B:$B,"&gt;="&amp;E$11,Transactions!$B:$B,"&lt;="&amp;E$12)</f>
        <v>0</v>
      </c>
      <c r="F75" s="83">
        <f>-SUMIFS(Transactions!$J:$J,Transactions!$G:$G,YearlyReport!$A75,Transactions!$B:$B,"&gt;="&amp;F$11,Transactions!$B:$B,"&lt;="&amp;F$12)+SUMIFS(Transactions!$I:$I,Transactions!$G:$G,YearlyReport!$A75,Transactions!$B:$B,"&gt;="&amp;F$11,Transactions!$B:$B,"&lt;="&amp;F$12)</f>
        <v>0</v>
      </c>
      <c r="G75" s="83">
        <f>-SUMIFS(Transactions!$J:$J,Transactions!$G:$G,YearlyReport!$A75,Transactions!$B:$B,"&gt;="&amp;G$11,Transactions!$B:$B,"&lt;="&amp;G$12)+SUMIFS(Transactions!$I:$I,Transactions!$G:$G,YearlyReport!$A75,Transactions!$B:$B,"&gt;="&amp;G$11,Transactions!$B:$B,"&lt;="&amp;G$12)</f>
        <v>0</v>
      </c>
      <c r="H75" s="83">
        <f>-SUMIFS(Transactions!$J:$J,Transactions!$G:$G,YearlyReport!$A75,Transactions!$B:$B,"&gt;="&amp;H$11,Transactions!$B:$B,"&lt;="&amp;H$12)+SUMIFS(Transactions!$I:$I,Transactions!$G:$G,YearlyReport!$A75,Transactions!$B:$B,"&gt;="&amp;H$11,Transactions!$B:$B,"&lt;="&amp;H$12)</f>
        <v>0</v>
      </c>
      <c r="I75" s="83">
        <f>-SUMIFS(Transactions!$J:$J,Transactions!$G:$G,YearlyReport!$A75,Transactions!$B:$B,"&gt;="&amp;I$11,Transactions!$B:$B,"&lt;="&amp;I$12)+SUMIFS(Transactions!$I:$I,Transactions!$G:$G,YearlyReport!$A75,Transactions!$B:$B,"&gt;="&amp;I$11,Transactions!$B:$B,"&lt;="&amp;I$12)</f>
        <v>0</v>
      </c>
      <c r="J75" s="83">
        <f>-SUMIFS(Transactions!$J:$J,Transactions!$G:$G,YearlyReport!$A75,Transactions!$B:$B,"&gt;="&amp;J$11,Transactions!$B:$B,"&lt;="&amp;J$12)+SUMIFS(Transactions!$I:$I,Transactions!$G:$G,YearlyReport!$A75,Transactions!$B:$B,"&gt;="&amp;J$11,Transactions!$B:$B,"&lt;="&amp;J$12)</f>
        <v>0</v>
      </c>
      <c r="K75" s="83">
        <f>-SUMIFS(Transactions!$J:$J,Transactions!$G:$G,YearlyReport!$A75,Transactions!$B:$B,"&gt;="&amp;K$11,Transactions!$B:$B,"&lt;="&amp;K$12)+SUMIFS(Transactions!$I:$I,Transactions!$G:$G,YearlyReport!$A75,Transactions!$B:$B,"&gt;="&amp;K$11,Transactions!$B:$B,"&lt;="&amp;K$12)</f>
        <v>0</v>
      </c>
      <c r="L75" s="83">
        <f>-SUMIFS(Transactions!$J:$J,Transactions!$G:$G,YearlyReport!$A75,Transactions!$B:$B,"&gt;="&amp;L$11,Transactions!$B:$B,"&lt;="&amp;L$12)+SUMIFS(Transactions!$I:$I,Transactions!$G:$G,YearlyReport!$A75,Transactions!$B:$B,"&gt;="&amp;L$11,Transactions!$B:$B,"&lt;="&amp;L$12)</f>
        <v>0</v>
      </c>
      <c r="M75" s="83">
        <f>-SUMIFS(Transactions!$J:$J,Transactions!$G:$G,YearlyReport!$A75,Transactions!$B:$B,"&gt;="&amp;M$11,Transactions!$B:$B,"&lt;="&amp;M$12)+SUMIFS(Transactions!$I:$I,Transactions!$G:$G,YearlyReport!$A75,Transactions!$B:$B,"&gt;="&amp;M$11,Transactions!$B:$B,"&lt;="&amp;M$12)</f>
        <v>0</v>
      </c>
      <c r="N75" s="83">
        <f>-SUMIFS(Transactions!$J:$J,Transactions!$G:$G,YearlyReport!$A75,Transactions!$B:$B,"&gt;="&amp;N$11,Transactions!$B:$B,"&lt;="&amp;N$12)+SUMIFS(Transactions!$I:$I,Transactions!$G:$G,YearlyReport!$A75,Transactions!$B:$B,"&gt;="&amp;N$11,Transactions!$B:$B,"&lt;="&amp;N$12)</f>
        <v>0</v>
      </c>
      <c r="O75" s="159">
        <f>SUM(C75:N75)</f>
        <v>0</v>
      </c>
      <c r="P75" s="159">
        <f>O75/COLUMNS(C75:N75)</f>
        <v>0</v>
      </c>
    </row>
    <row r="76" spans="1:16" s="23" customFormat="1" x14ac:dyDescent="0.2">
      <c r="A76" s="229" t="str">
        <v>Other Savings</v>
      </c>
      <c r="B76" s="4"/>
      <c r="C76" s="83">
        <f>-SUMIFS(Transactions!$J:$J,Transactions!$G:$G,YearlyReport!$A76,Transactions!$B:$B,"&gt;="&amp;C$11,Transactions!$B:$B,"&lt;="&amp;C$12)+SUMIFS(Transactions!$I:$I,Transactions!$G:$G,YearlyReport!$A76,Transactions!$B:$B,"&gt;="&amp;C$11,Transactions!$B:$B,"&lt;="&amp;C$12)</f>
        <v>0</v>
      </c>
      <c r="D76" s="83">
        <f>-SUMIFS(Transactions!$J:$J,Transactions!$G:$G,YearlyReport!$A76,Transactions!$B:$B,"&gt;="&amp;D$11,Transactions!$B:$B,"&lt;="&amp;D$12)+SUMIFS(Transactions!$I:$I,Transactions!$G:$G,YearlyReport!$A76,Transactions!$B:$B,"&gt;="&amp;D$11,Transactions!$B:$B,"&lt;="&amp;D$12)</f>
        <v>0</v>
      </c>
      <c r="E76" s="83">
        <f>-SUMIFS(Transactions!$J:$J,Transactions!$G:$G,YearlyReport!$A76,Transactions!$B:$B,"&gt;="&amp;E$11,Transactions!$B:$B,"&lt;="&amp;E$12)+SUMIFS(Transactions!$I:$I,Transactions!$G:$G,YearlyReport!$A76,Transactions!$B:$B,"&gt;="&amp;E$11,Transactions!$B:$B,"&lt;="&amp;E$12)</f>
        <v>0</v>
      </c>
      <c r="F76" s="83">
        <f>-SUMIFS(Transactions!$J:$J,Transactions!$G:$G,YearlyReport!$A76,Transactions!$B:$B,"&gt;="&amp;F$11,Transactions!$B:$B,"&lt;="&amp;F$12)+SUMIFS(Transactions!$I:$I,Transactions!$G:$G,YearlyReport!$A76,Transactions!$B:$B,"&gt;="&amp;F$11,Transactions!$B:$B,"&lt;="&amp;F$12)</f>
        <v>0</v>
      </c>
      <c r="G76" s="83">
        <f>-SUMIFS(Transactions!$J:$J,Transactions!$G:$G,YearlyReport!$A76,Transactions!$B:$B,"&gt;="&amp;G$11,Transactions!$B:$B,"&lt;="&amp;G$12)+SUMIFS(Transactions!$I:$I,Transactions!$G:$G,YearlyReport!$A76,Transactions!$B:$B,"&gt;="&amp;G$11,Transactions!$B:$B,"&lt;="&amp;G$12)</f>
        <v>0</v>
      </c>
      <c r="H76" s="83">
        <f>-SUMIFS(Transactions!$J:$J,Transactions!$G:$G,YearlyReport!$A76,Transactions!$B:$B,"&gt;="&amp;H$11,Transactions!$B:$B,"&lt;="&amp;H$12)+SUMIFS(Transactions!$I:$I,Transactions!$G:$G,YearlyReport!$A76,Transactions!$B:$B,"&gt;="&amp;H$11,Transactions!$B:$B,"&lt;="&amp;H$12)</f>
        <v>0</v>
      </c>
      <c r="I76" s="83">
        <f>-SUMIFS(Transactions!$J:$J,Transactions!$G:$G,YearlyReport!$A76,Transactions!$B:$B,"&gt;="&amp;I$11,Transactions!$B:$B,"&lt;="&amp;I$12)+SUMIFS(Transactions!$I:$I,Transactions!$G:$G,YearlyReport!$A76,Transactions!$B:$B,"&gt;="&amp;I$11,Transactions!$B:$B,"&lt;="&amp;I$12)</f>
        <v>0</v>
      </c>
      <c r="J76" s="83">
        <f>-SUMIFS(Transactions!$J:$J,Transactions!$G:$G,YearlyReport!$A76,Transactions!$B:$B,"&gt;="&amp;J$11,Transactions!$B:$B,"&lt;="&amp;J$12)+SUMIFS(Transactions!$I:$I,Transactions!$G:$G,YearlyReport!$A76,Transactions!$B:$B,"&gt;="&amp;J$11,Transactions!$B:$B,"&lt;="&amp;J$12)</f>
        <v>0</v>
      </c>
      <c r="K76" s="83">
        <f>-SUMIFS(Transactions!$J:$J,Transactions!$G:$G,YearlyReport!$A76,Transactions!$B:$B,"&gt;="&amp;K$11,Transactions!$B:$B,"&lt;="&amp;K$12)+SUMIFS(Transactions!$I:$I,Transactions!$G:$G,YearlyReport!$A76,Transactions!$B:$B,"&gt;="&amp;K$11,Transactions!$B:$B,"&lt;="&amp;K$12)</f>
        <v>0</v>
      </c>
      <c r="L76" s="83">
        <f>-SUMIFS(Transactions!$J:$J,Transactions!$G:$G,YearlyReport!$A76,Transactions!$B:$B,"&gt;="&amp;L$11,Transactions!$B:$B,"&lt;="&amp;L$12)+SUMIFS(Transactions!$I:$I,Transactions!$G:$G,YearlyReport!$A76,Transactions!$B:$B,"&gt;="&amp;L$11,Transactions!$B:$B,"&lt;="&amp;L$12)</f>
        <v>0</v>
      </c>
      <c r="M76" s="83">
        <f>-SUMIFS(Transactions!$J:$J,Transactions!$G:$G,YearlyReport!$A76,Transactions!$B:$B,"&gt;="&amp;M$11,Transactions!$B:$B,"&lt;="&amp;M$12)+SUMIFS(Transactions!$I:$I,Transactions!$G:$G,YearlyReport!$A76,Transactions!$B:$B,"&gt;="&amp;M$11,Transactions!$B:$B,"&lt;="&amp;M$12)</f>
        <v>0</v>
      </c>
      <c r="N76" s="83">
        <f>-SUMIFS(Transactions!$J:$J,Transactions!$G:$G,YearlyReport!$A76,Transactions!$B:$B,"&gt;="&amp;N$11,Transactions!$B:$B,"&lt;="&amp;N$12)+SUMIFS(Transactions!$I:$I,Transactions!$G:$G,YearlyReport!$A76,Transactions!$B:$B,"&gt;="&amp;N$11,Transactions!$B:$B,"&lt;="&amp;N$12)</f>
        <v>0</v>
      </c>
      <c r="O76" s="159">
        <f t="shared" ref="O76:O80" si="22">SUM(C76:N76)</f>
        <v>0</v>
      </c>
      <c r="P76" s="159">
        <f t="shared" ref="P76:P80" si="23">O76/COLUMNS(C76:N76)</f>
        <v>0</v>
      </c>
    </row>
    <row r="77" spans="1:16" s="23" customFormat="1" x14ac:dyDescent="0.2">
      <c r="A77" s="229" t="str">
        <v>Other_1</v>
      </c>
      <c r="B77" s="4"/>
      <c r="C77" s="83">
        <f>-SUMIFS(Transactions!$J:$J,Transactions!$G:$G,YearlyReport!$A77,Transactions!$B:$B,"&gt;="&amp;C$11,Transactions!$B:$B,"&lt;="&amp;C$12)+SUMIFS(Transactions!$I:$I,Transactions!$G:$G,YearlyReport!$A77,Transactions!$B:$B,"&gt;="&amp;C$11,Transactions!$B:$B,"&lt;="&amp;C$12)</f>
        <v>0</v>
      </c>
      <c r="D77" s="83">
        <f>-SUMIFS(Transactions!$J:$J,Transactions!$G:$G,YearlyReport!$A77,Transactions!$B:$B,"&gt;="&amp;D$11,Transactions!$B:$B,"&lt;="&amp;D$12)+SUMIFS(Transactions!$I:$I,Transactions!$G:$G,YearlyReport!$A77,Transactions!$B:$B,"&gt;="&amp;D$11,Transactions!$B:$B,"&lt;="&amp;D$12)</f>
        <v>0</v>
      </c>
      <c r="E77" s="83">
        <f>-SUMIFS(Transactions!$J:$J,Transactions!$G:$G,YearlyReport!$A77,Transactions!$B:$B,"&gt;="&amp;E$11,Transactions!$B:$B,"&lt;="&amp;E$12)+SUMIFS(Transactions!$I:$I,Transactions!$G:$G,YearlyReport!$A77,Transactions!$B:$B,"&gt;="&amp;E$11,Transactions!$B:$B,"&lt;="&amp;E$12)</f>
        <v>0</v>
      </c>
      <c r="F77" s="83">
        <f>-SUMIFS(Transactions!$J:$J,Transactions!$G:$G,YearlyReport!$A77,Transactions!$B:$B,"&gt;="&amp;F$11,Transactions!$B:$B,"&lt;="&amp;F$12)+SUMIFS(Transactions!$I:$I,Transactions!$G:$G,YearlyReport!$A77,Transactions!$B:$B,"&gt;="&amp;F$11,Transactions!$B:$B,"&lt;="&amp;F$12)</f>
        <v>0</v>
      </c>
      <c r="G77" s="83">
        <f>-SUMIFS(Transactions!$J:$J,Transactions!$G:$G,YearlyReport!$A77,Transactions!$B:$B,"&gt;="&amp;G$11,Transactions!$B:$B,"&lt;="&amp;G$12)+SUMIFS(Transactions!$I:$I,Transactions!$G:$G,YearlyReport!$A77,Transactions!$B:$B,"&gt;="&amp;G$11,Transactions!$B:$B,"&lt;="&amp;G$12)</f>
        <v>0</v>
      </c>
      <c r="H77" s="83">
        <f>-SUMIFS(Transactions!$J:$J,Transactions!$G:$G,YearlyReport!$A77,Transactions!$B:$B,"&gt;="&amp;H$11,Transactions!$B:$B,"&lt;="&amp;H$12)+SUMIFS(Transactions!$I:$I,Transactions!$G:$G,YearlyReport!$A77,Transactions!$B:$B,"&gt;="&amp;H$11,Transactions!$B:$B,"&lt;="&amp;H$12)</f>
        <v>0</v>
      </c>
      <c r="I77" s="83">
        <f>-SUMIFS(Transactions!$J:$J,Transactions!$G:$G,YearlyReport!$A77,Transactions!$B:$B,"&gt;="&amp;I$11,Transactions!$B:$B,"&lt;="&amp;I$12)+SUMIFS(Transactions!$I:$I,Transactions!$G:$G,YearlyReport!$A77,Transactions!$B:$B,"&gt;="&amp;I$11,Transactions!$B:$B,"&lt;="&amp;I$12)</f>
        <v>0</v>
      </c>
      <c r="J77" s="83">
        <f>-SUMIFS(Transactions!$J:$J,Transactions!$G:$G,YearlyReport!$A77,Transactions!$B:$B,"&gt;="&amp;J$11,Transactions!$B:$B,"&lt;="&amp;J$12)+SUMIFS(Transactions!$I:$I,Transactions!$G:$G,YearlyReport!$A77,Transactions!$B:$B,"&gt;="&amp;J$11,Transactions!$B:$B,"&lt;="&amp;J$12)</f>
        <v>0</v>
      </c>
      <c r="K77" s="83">
        <f>-SUMIFS(Transactions!$J:$J,Transactions!$G:$G,YearlyReport!$A77,Transactions!$B:$B,"&gt;="&amp;K$11,Transactions!$B:$B,"&lt;="&amp;K$12)+SUMIFS(Transactions!$I:$I,Transactions!$G:$G,YearlyReport!$A77,Transactions!$B:$B,"&gt;="&amp;K$11,Transactions!$B:$B,"&lt;="&amp;K$12)</f>
        <v>0</v>
      </c>
      <c r="L77" s="83">
        <f>-SUMIFS(Transactions!$J:$J,Transactions!$G:$G,YearlyReport!$A77,Transactions!$B:$B,"&gt;="&amp;L$11,Transactions!$B:$B,"&lt;="&amp;L$12)+SUMIFS(Transactions!$I:$I,Transactions!$G:$G,YearlyReport!$A77,Transactions!$B:$B,"&gt;="&amp;L$11,Transactions!$B:$B,"&lt;="&amp;L$12)</f>
        <v>0</v>
      </c>
      <c r="M77" s="83">
        <f>-SUMIFS(Transactions!$J:$J,Transactions!$G:$G,YearlyReport!$A77,Transactions!$B:$B,"&gt;="&amp;M$11,Transactions!$B:$B,"&lt;="&amp;M$12)+SUMIFS(Transactions!$I:$I,Transactions!$G:$G,YearlyReport!$A77,Transactions!$B:$B,"&gt;="&amp;M$11,Transactions!$B:$B,"&lt;="&amp;M$12)</f>
        <v>0</v>
      </c>
      <c r="N77" s="83">
        <f>-SUMIFS(Transactions!$J:$J,Transactions!$G:$G,YearlyReport!$A77,Transactions!$B:$B,"&gt;="&amp;N$11,Transactions!$B:$B,"&lt;="&amp;N$12)+SUMIFS(Transactions!$I:$I,Transactions!$G:$G,YearlyReport!$A77,Transactions!$B:$B,"&gt;="&amp;N$11,Transactions!$B:$B,"&lt;="&amp;N$12)</f>
        <v>0</v>
      </c>
      <c r="O77" s="159">
        <f t="shared" si="22"/>
        <v>0</v>
      </c>
      <c r="P77" s="159">
        <f t="shared" si="23"/>
        <v>0</v>
      </c>
    </row>
    <row r="78" spans="1:16" s="23" customFormat="1" x14ac:dyDescent="0.2">
      <c r="A78" s="229" t="str">
        <v>Other_2</v>
      </c>
      <c r="B78" s="4"/>
      <c r="C78" s="83">
        <f>-SUMIFS(Transactions!$J:$J,Transactions!$G:$G,YearlyReport!$A78,Transactions!$B:$B,"&gt;="&amp;C$11,Transactions!$B:$B,"&lt;="&amp;C$12)+SUMIFS(Transactions!$I:$I,Transactions!$G:$G,YearlyReport!$A78,Transactions!$B:$B,"&gt;="&amp;C$11,Transactions!$B:$B,"&lt;="&amp;C$12)</f>
        <v>0</v>
      </c>
      <c r="D78" s="83">
        <f>-SUMIFS(Transactions!$J:$J,Transactions!$G:$G,YearlyReport!$A78,Transactions!$B:$B,"&gt;="&amp;D$11,Transactions!$B:$B,"&lt;="&amp;D$12)+SUMIFS(Transactions!$I:$I,Transactions!$G:$G,YearlyReport!$A78,Transactions!$B:$B,"&gt;="&amp;D$11,Transactions!$B:$B,"&lt;="&amp;D$12)</f>
        <v>0</v>
      </c>
      <c r="E78" s="83">
        <f>-SUMIFS(Transactions!$J:$J,Transactions!$G:$G,YearlyReport!$A78,Transactions!$B:$B,"&gt;="&amp;E$11,Transactions!$B:$B,"&lt;="&amp;E$12)+SUMIFS(Transactions!$I:$I,Transactions!$G:$G,YearlyReport!$A78,Transactions!$B:$B,"&gt;="&amp;E$11,Transactions!$B:$B,"&lt;="&amp;E$12)</f>
        <v>0</v>
      </c>
      <c r="F78" s="83">
        <f>-SUMIFS(Transactions!$J:$J,Transactions!$G:$G,YearlyReport!$A78,Transactions!$B:$B,"&gt;="&amp;F$11,Transactions!$B:$B,"&lt;="&amp;F$12)+SUMIFS(Transactions!$I:$I,Transactions!$G:$G,YearlyReport!$A78,Transactions!$B:$B,"&gt;="&amp;F$11,Transactions!$B:$B,"&lt;="&amp;F$12)</f>
        <v>0</v>
      </c>
      <c r="G78" s="83">
        <f>-SUMIFS(Transactions!$J:$J,Transactions!$G:$G,YearlyReport!$A78,Transactions!$B:$B,"&gt;="&amp;G$11,Transactions!$B:$B,"&lt;="&amp;G$12)+SUMIFS(Transactions!$I:$I,Transactions!$G:$G,YearlyReport!$A78,Transactions!$B:$B,"&gt;="&amp;G$11,Transactions!$B:$B,"&lt;="&amp;G$12)</f>
        <v>0</v>
      </c>
      <c r="H78" s="83">
        <f>-SUMIFS(Transactions!$J:$J,Transactions!$G:$G,YearlyReport!$A78,Transactions!$B:$B,"&gt;="&amp;H$11,Transactions!$B:$B,"&lt;="&amp;H$12)+SUMIFS(Transactions!$I:$I,Transactions!$G:$G,YearlyReport!$A78,Transactions!$B:$B,"&gt;="&amp;H$11,Transactions!$B:$B,"&lt;="&amp;H$12)</f>
        <v>0</v>
      </c>
      <c r="I78" s="83">
        <f>-SUMIFS(Transactions!$J:$J,Transactions!$G:$G,YearlyReport!$A78,Transactions!$B:$B,"&gt;="&amp;I$11,Transactions!$B:$B,"&lt;="&amp;I$12)+SUMIFS(Transactions!$I:$I,Transactions!$G:$G,YearlyReport!$A78,Transactions!$B:$B,"&gt;="&amp;I$11,Transactions!$B:$B,"&lt;="&amp;I$12)</f>
        <v>0</v>
      </c>
      <c r="J78" s="83">
        <f>-SUMIFS(Transactions!$J:$J,Transactions!$G:$G,YearlyReport!$A78,Transactions!$B:$B,"&gt;="&amp;J$11,Transactions!$B:$B,"&lt;="&amp;J$12)+SUMIFS(Transactions!$I:$I,Transactions!$G:$G,YearlyReport!$A78,Transactions!$B:$B,"&gt;="&amp;J$11,Transactions!$B:$B,"&lt;="&amp;J$12)</f>
        <v>0</v>
      </c>
      <c r="K78" s="83">
        <f>-SUMIFS(Transactions!$J:$J,Transactions!$G:$G,YearlyReport!$A78,Transactions!$B:$B,"&gt;="&amp;K$11,Transactions!$B:$B,"&lt;="&amp;K$12)+SUMIFS(Transactions!$I:$I,Transactions!$G:$G,YearlyReport!$A78,Transactions!$B:$B,"&gt;="&amp;K$11,Transactions!$B:$B,"&lt;="&amp;K$12)</f>
        <v>0</v>
      </c>
      <c r="L78" s="83">
        <f>-SUMIFS(Transactions!$J:$J,Transactions!$G:$G,YearlyReport!$A78,Transactions!$B:$B,"&gt;="&amp;L$11,Transactions!$B:$B,"&lt;="&amp;L$12)+SUMIFS(Transactions!$I:$I,Transactions!$G:$G,YearlyReport!$A78,Transactions!$B:$B,"&gt;="&amp;L$11,Transactions!$B:$B,"&lt;="&amp;L$12)</f>
        <v>0</v>
      </c>
      <c r="M78" s="83">
        <f>-SUMIFS(Transactions!$J:$J,Transactions!$G:$G,YearlyReport!$A78,Transactions!$B:$B,"&gt;="&amp;M$11,Transactions!$B:$B,"&lt;="&amp;M$12)+SUMIFS(Transactions!$I:$I,Transactions!$G:$G,YearlyReport!$A78,Transactions!$B:$B,"&gt;="&amp;M$11,Transactions!$B:$B,"&lt;="&amp;M$12)</f>
        <v>0</v>
      </c>
      <c r="N78" s="83">
        <f>-SUMIFS(Transactions!$J:$J,Transactions!$G:$G,YearlyReport!$A78,Transactions!$B:$B,"&gt;="&amp;N$11,Transactions!$B:$B,"&lt;="&amp;N$12)+SUMIFS(Transactions!$I:$I,Transactions!$G:$G,YearlyReport!$A78,Transactions!$B:$B,"&gt;="&amp;N$11,Transactions!$B:$B,"&lt;="&amp;N$12)</f>
        <v>0</v>
      </c>
      <c r="O78" s="159">
        <f t="shared" si="22"/>
        <v>0</v>
      </c>
      <c r="P78" s="159">
        <f t="shared" si="23"/>
        <v>0</v>
      </c>
    </row>
    <row r="79" spans="1:16" s="23" customFormat="1" x14ac:dyDescent="0.2">
      <c r="A79" s="229" t="str">
        <v>Other_3</v>
      </c>
      <c r="B79" s="4"/>
      <c r="C79" s="83">
        <f>-SUMIFS(Transactions!$J:$J,Transactions!$G:$G,YearlyReport!$A79,Transactions!$B:$B,"&gt;="&amp;C$11,Transactions!$B:$B,"&lt;="&amp;C$12)+SUMIFS(Transactions!$I:$I,Transactions!$G:$G,YearlyReport!$A79,Transactions!$B:$B,"&gt;="&amp;C$11,Transactions!$B:$B,"&lt;="&amp;C$12)</f>
        <v>0</v>
      </c>
      <c r="D79" s="83">
        <f>-SUMIFS(Transactions!$J:$J,Transactions!$G:$G,YearlyReport!$A79,Transactions!$B:$B,"&gt;="&amp;D$11,Transactions!$B:$B,"&lt;="&amp;D$12)+SUMIFS(Transactions!$I:$I,Transactions!$G:$G,YearlyReport!$A79,Transactions!$B:$B,"&gt;="&amp;D$11,Transactions!$B:$B,"&lt;="&amp;D$12)</f>
        <v>0</v>
      </c>
      <c r="E79" s="83">
        <f>-SUMIFS(Transactions!$J:$J,Transactions!$G:$G,YearlyReport!$A79,Transactions!$B:$B,"&gt;="&amp;E$11,Transactions!$B:$B,"&lt;="&amp;E$12)+SUMIFS(Transactions!$I:$I,Transactions!$G:$G,YearlyReport!$A79,Transactions!$B:$B,"&gt;="&amp;E$11,Transactions!$B:$B,"&lt;="&amp;E$12)</f>
        <v>0</v>
      </c>
      <c r="F79" s="83">
        <f>-SUMIFS(Transactions!$J:$J,Transactions!$G:$G,YearlyReport!$A79,Transactions!$B:$B,"&gt;="&amp;F$11,Transactions!$B:$B,"&lt;="&amp;F$12)+SUMIFS(Transactions!$I:$I,Transactions!$G:$G,YearlyReport!$A79,Transactions!$B:$B,"&gt;="&amp;F$11,Transactions!$B:$B,"&lt;="&amp;F$12)</f>
        <v>0</v>
      </c>
      <c r="G79" s="83">
        <f>-SUMIFS(Transactions!$J:$J,Transactions!$G:$G,YearlyReport!$A79,Transactions!$B:$B,"&gt;="&amp;G$11,Transactions!$B:$B,"&lt;="&amp;G$12)+SUMIFS(Transactions!$I:$I,Transactions!$G:$G,YearlyReport!$A79,Transactions!$B:$B,"&gt;="&amp;G$11,Transactions!$B:$B,"&lt;="&amp;G$12)</f>
        <v>0</v>
      </c>
      <c r="H79" s="83">
        <f>-SUMIFS(Transactions!$J:$J,Transactions!$G:$G,YearlyReport!$A79,Transactions!$B:$B,"&gt;="&amp;H$11,Transactions!$B:$B,"&lt;="&amp;H$12)+SUMIFS(Transactions!$I:$I,Transactions!$G:$G,YearlyReport!$A79,Transactions!$B:$B,"&gt;="&amp;H$11,Transactions!$B:$B,"&lt;="&amp;H$12)</f>
        <v>0</v>
      </c>
      <c r="I79" s="83">
        <f>-SUMIFS(Transactions!$J:$J,Transactions!$G:$G,YearlyReport!$A79,Transactions!$B:$B,"&gt;="&amp;I$11,Transactions!$B:$B,"&lt;="&amp;I$12)+SUMIFS(Transactions!$I:$I,Transactions!$G:$G,YearlyReport!$A79,Transactions!$B:$B,"&gt;="&amp;I$11,Transactions!$B:$B,"&lt;="&amp;I$12)</f>
        <v>0</v>
      </c>
      <c r="J79" s="83">
        <f>-SUMIFS(Transactions!$J:$J,Transactions!$G:$G,YearlyReport!$A79,Transactions!$B:$B,"&gt;="&amp;J$11,Transactions!$B:$B,"&lt;="&amp;J$12)+SUMIFS(Transactions!$I:$I,Transactions!$G:$G,YearlyReport!$A79,Transactions!$B:$B,"&gt;="&amp;J$11,Transactions!$B:$B,"&lt;="&amp;J$12)</f>
        <v>0</v>
      </c>
      <c r="K79" s="83">
        <f>-SUMIFS(Transactions!$J:$J,Transactions!$G:$G,YearlyReport!$A79,Transactions!$B:$B,"&gt;="&amp;K$11,Transactions!$B:$B,"&lt;="&amp;K$12)+SUMIFS(Transactions!$I:$I,Transactions!$G:$G,YearlyReport!$A79,Transactions!$B:$B,"&gt;="&amp;K$11,Transactions!$B:$B,"&lt;="&amp;K$12)</f>
        <v>0</v>
      </c>
      <c r="L79" s="83">
        <f>-SUMIFS(Transactions!$J:$J,Transactions!$G:$G,YearlyReport!$A79,Transactions!$B:$B,"&gt;="&amp;L$11,Transactions!$B:$B,"&lt;="&amp;L$12)+SUMIFS(Transactions!$I:$I,Transactions!$G:$G,YearlyReport!$A79,Transactions!$B:$B,"&gt;="&amp;L$11,Transactions!$B:$B,"&lt;="&amp;L$12)</f>
        <v>0</v>
      </c>
      <c r="M79" s="83">
        <f>-SUMIFS(Transactions!$J:$J,Transactions!$G:$G,YearlyReport!$A79,Transactions!$B:$B,"&gt;="&amp;M$11,Transactions!$B:$B,"&lt;="&amp;M$12)+SUMIFS(Transactions!$I:$I,Transactions!$G:$G,YearlyReport!$A79,Transactions!$B:$B,"&gt;="&amp;M$11,Transactions!$B:$B,"&lt;="&amp;M$12)</f>
        <v>0</v>
      </c>
      <c r="N79" s="83">
        <f>-SUMIFS(Transactions!$J:$J,Transactions!$G:$G,YearlyReport!$A79,Transactions!$B:$B,"&gt;="&amp;N$11,Transactions!$B:$B,"&lt;="&amp;N$12)+SUMIFS(Transactions!$I:$I,Transactions!$G:$G,YearlyReport!$A79,Transactions!$B:$B,"&gt;="&amp;N$11,Transactions!$B:$B,"&lt;="&amp;N$12)</f>
        <v>0</v>
      </c>
      <c r="O79" s="159">
        <f>SUM(C79:N79)</f>
        <v>0</v>
      </c>
      <c r="P79" s="159">
        <f>O79/COLUMNS(C79:N79)</f>
        <v>0</v>
      </c>
    </row>
    <row r="80" spans="1:16" s="23" customFormat="1" x14ac:dyDescent="0.2">
      <c r="A80" s="229" t="str">
        <v>Other_4</v>
      </c>
      <c r="B80" s="4"/>
      <c r="C80" s="83">
        <f>-SUMIFS(Transactions!$J:$J,Transactions!$G:$G,YearlyReport!$A80,Transactions!$B:$B,"&gt;="&amp;C$11,Transactions!$B:$B,"&lt;="&amp;C$12)+SUMIFS(Transactions!$I:$I,Transactions!$G:$G,YearlyReport!$A80,Transactions!$B:$B,"&gt;="&amp;C$11,Transactions!$B:$B,"&lt;="&amp;C$12)</f>
        <v>0</v>
      </c>
      <c r="D80" s="83">
        <f>-SUMIFS(Transactions!$J:$J,Transactions!$G:$G,YearlyReport!$A80,Transactions!$B:$B,"&gt;="&amp;D$11,Transactions!$B:$B,"&lt;="&amp;D$12)+SUMIFS(Transactions!$I:$I,Transactions!$G:$G,YearlyReport!$A80,Transactions!$B:$B,"&gt;="&amp;D$11,Transactions!$B:$B,"&lt;="&amp;D$12)</f>
        <v>0</v>
      </c>
      <c r="E80" s="83">
        <f>-SUMIFS(Transactions!$J:$J,Transactions!$G:$G,YearlyReport!$A80,Transactions!$B:$B,"&gt;="&amp;E$11,Transactions!$B:$B,"&lt;="&amp;E$12)+SUMIFS(Transactions!$I:$I,Transactions!$G:$G,YearlyReport!$A80,Transactions!$B:$B,"&gt;="&amp;E$11,Transactions!$B:$B,"&lt;="&amp;E$12)</f>
        <v>0</v>
      </c>
      <c r="F80" s="83">
        <f>-SUMIFS(Transactions!$J:$J,Transactions!$G:$G,YearlyReport!$A80,Transactions!$B:$B,"&gt;="&amp;F$11,Transactions!$B:$B,"&lt;="&amp;F$12)+SUMIFS(Transactions!$I:$I,Transactions!$G:$G,YearlyReport!$A80,Transactions!$B:$B,"&gt;="&amp;F$11,Transactions!$B:$B,"&lt;="&amp;F$12)</f>
        <v>0</v>
      </c>
      <c r="G80" s="83">
        <f>-SUMIFS(Transactions!$J:$J,Transactions!$G:$G,YearlyReport!$A80,Transactions!$B:$B,"&gt;="&amp;G$11,Transactions!$B:$B,"&lt;="&amp;G$12)+SUMIFS(Transactions!$I:$I,Transactions!$G:$G,YearlyReport!$A80,Transactions!$B:$B,"&gt;="&amp;G$11,Transactions!$B:$B,"&lt;="&amp;G$12)</f>
        <v>0</v>
      </c>
      <c r="H80" s="83">
        <f>-SUMIFS(Transactions!$J:$J,Transactions!$G:$G,YearlyReport!$A80,Transactions!$B:$B,"&gt;="&amp;H$11,Transactions!$B:$B,"&lt;="&amp;H$12)+SUMIFS(Transactions!$I:$I,Transactions!$G:$G,YearlyReport!$A80,Transactions!$B:$B,"&gt;="&amp;H$11,Transactions!$B:$B,"&lt;="&amp;H$12)</f>
        <v>0</v>
      </c>
      <c r="I80" s="83">
        <f>-SUMIFS(Transactions!$J:$J,Transactions!$G:$G,YearlyReport!$A80,Transactions!$B:$B,"&gt;="&amp;I$11,Transactions!$B:$B,"&lt;="&amp;I$12)+SUMIFS(Transactions!$I:$I,Transactions!$G:$G,YearlyReport!$A80,Transactions!$B:$B,"&gt;="&amp;I$11,Transactions!$B:$B,"&lt;="&amp;I$12)</f>
        <v>0</v>
      </c>
      <c r="J80" s="83">
        <f>-SUMIFS(Transactions!$J:$J,Transactions!$G:$G,YearlyReport!$A80,Transactions!$B:$B,"&gt;="&amp;J$11,Transactions!$B:$B,"&lt;="&amp;J$12)+SUMIFS(Transactions!$I:$I,Transactions!$G:$G,YearlyReport!$A80,Transactions!$B:$B,"&gt;="&amp;J$11,Transactions!$B:$B,"&lt;="&amp;J$12)</f>
        <v>0</v>
      </c>
      <c r="K80" s="83">
        <f>-SUMIFS(Transactions!$J:$J,Transactions!$G:$G,YearlyReport!$A80,Transactions!$B:$B,"&gt;="&amp;K$11,Transactions!$B:$B,"&lt;="&amp;K$12)+SUMIFS(Transactions!$I:$I,Transactions!$G:$G,YearlyReport!$A80,Transactions!$B:$B,"&gt;="&amp;K$11,Transactions!$B:$B,"&lt;="&amp;K$12)</f>
        <v>0</v>
      </c>
      <c r="L80" s="83">
        <f>-SUMIFS(Transactions!$J:$J,Transactions!$G:$G,YearlyReport!$A80,Transactions!$B:$B,"&gt;="&amp;L$11,Transactions!$B:$B,"&lt;="&amp;L$12)+SUMIFS(Transactions!$I:$I,Transactions!$G:$G,YearlyReport!$A80,Transactions!$B:$B,"&gt;="&amp;L$11,Transactions!$B:$B,"&lt;="&amp;L$12)</f>
        <v>0</v>
      </c>
      <c r="M80" s="83">
        <f>-SUMIFS(Transactions!$J:$J,Transactions!$G:$G,YearlyReport!$A80,Transactions!$B:$B,"&gt;="&amp;M$11,Transactions!$B:$B,"&lt;="&amp;M$12)+SUMIFS(Transactions!$I:$I,Transactions!$G:$G,YearlyReport!$A80,Transactions!$B:$B,"&gt;="&amp;M$11,Transactions!$B:$B,"&lt;="&amp;M$12)</f>
        <v>0</v>
      </c>
      <c r="N80" s="83">
        <f>-SUMIFS(Transactions!$J:$J,Transactions!$G:$G,YearlyReport!$A80,Transactions!$B:$B,"&gt;="&amp;N$11,Transactions!$B:$B,"&lt;="&amp;N$12)+SUMIFS(Transactions!$I:$I,Transactions!$G:$G,YearlyReport!$A80,Transactions!$B:$B,"&gt;="&amp;N$11,Transactions!$B:$B,"&lt;="&amp;N$12)</f>
        <v>0</v>
      </c>
      <c r="O80" s="159">
        <f t="shared" si="22"/>
        <v>0</v>
      </c>
      <c r="P80" s="159">
        <f t="shared" si="23"/>
        <v>0</v>
      </c>
    </row>
    <row r="81" spans="1:16" s="23" customFormat="1" x14ac:dyDescent="0.2">
      <c r="A81" s="229" t="str">
        <v>Other_5</v>
      </c>
      <c r="B81" s="4"/>
      <c r="C81" s="83">
        <f>-SUMIFS(Transactions!$J:$J,Transactions!$G:$G,YearlyReport!$A81,Transactions!$B:$B,"&gt;="&amp;C$11,Transactions!$B:$B,"&lt;="&amp;C$12)+SUMIFS(Transactions!$I:$I,Transactions!$G:$G,YearlyReport!$A81,Transactions!$B:$B,"&gt;="&amp;C$11,Transactions!$B:$B,"&lt;="&amp;C$12)</f>
        <v>0</v>
      </c>
      <c r="D81" s="83">
        <f>-SUMIFS(Transactions!$J:$J,Transactions!$G:$G,YearlyReport!$A81,Transactions!$B:$B,"&gt;="&amp;D$11,Transactions!$B:$B,"&lt;="&amp;D$12)+SUMIFS(Transactions!$I:$I,Transactions!$G:$G,YearlyReport!$A81,Transactions!$B:$B,"&gt;="&amp;D$11,Transactions!$B:$B,"&lt;="&amp;D$12)</f>
        <v>0</v>
      </c>
      <c r="E81" s="83">
        <f>-SUMIFS(Transactions!$J:$J,Transactions!$G:$G,YearlyReport!$A81,Transactions!$B:$B,"&gt;="&amp;E$11,Transactions!$B:$B,"&lt;="&amp;E$12)+SUMIFS(Transactions!$I:$I,Transactions!$G:$G,YearlyReport!$A81,Transactions!$B:$B,"&gt;="&amp;E$11,Transactions!$B:$B,"&lt;="&amp;E$12)</f>
        <v>0</v>
      </c>
      <c r="F81" s="83">
        <f>-SUMIFS(Transactions!$J:$J,Transactions!$G:$G,YearlyReport!$A81,Transactions!$B:$B,"&gt;="&amp;F$11,Transactions!$B:$B,"&lt;="&amp;F$12)+SUMIFS(Transactions!$I:$I,Transactions!$G:$G,YearlyReport!$A81,Transactions!$B:$B,"&gt;="&amp;F$11,Transactions!$B:$B,"&lt;="&amp;F$12)</f>
        <v>0</v>
      </c>
      <c r="G81" s="83">
        <f>-SUMIFS(Transactions!$J:$J,Transactions!$G:$G,YearlyReport!$A81,Transactions!$B:$B,"&gt;="&amp;G$11,Transactions!$B:$B,"&lt;="&amp;G$12)+SUMIFS(Transactions!$I:$I,Transactions!$G:$G,YearlyReport!$A81,Transactions!$B:$B,"&gt;="&amp;G$11,Transactions!$B:$B,"&lt;="&amp;G$12)</f>
        <v>0</v>
      </c>
      <c r="H81" s="83">
        <f>-SUMIFS(Transactions!$J:$J,Transactions!$G:$G,YearlyReport!$A81,Transactions!$B:$B,"&gt;="&amp;H$11,Transactions!$B:$B,"&lt;="&amp;H$12)+SUMIFS(Transactions!$I:$I,Transactions!$G:$G,YearlyReport!$A81,Transactions!$B:$B,"&gt;="&amp;H$11,Transactions!$B:$B,"&lt;="&amp;H$12)</f>
        <v>0</v>
      </c>
      <c r="I81" s="83">
        <f>-SUMIFS(Transactions!$J:$J,Transactions!$G:$G,YearlyReport!$A81,Transactions!$B:$B,"&gt;="&amp;I$11,Transactions!$B:$B,"&lt;="&amp;I$12)+SUMIFS(Transactions!$I:$I,Transactions!$G:$G,YearlyReport!$A81,Transactions!$B:$B,"&gt;="&amp;I$11,Transactions!$B:$B,"&lt;="&amp;I$12)</f>
        <v>0</v>
      </c>
      <c r="J81" s="83">
        <f>-SUMIFS(Transactions!$J:$J,Transactions!$G:$G,YearlyReport!$A81,Transactions!$B:$B,"&gt;="&amp;J$11,Transactions!$B:$B,"&lt;="&amp;J$12)+SUMIFS(Transactions!$I:$I,Transactions!$G:$G,YearlyReport!$A81,Transactions!$B:$B,"&gt;="&amp;J$11,Transactions!$B:$B,"&lt;="&amp;J$12)</f>
        <v>0</v>
      </c>
      <c r="K81" s="83">
        <f>-SUMIFS(Transactions!$J:$J,Transactions!$G:$G,YearlyReport!$A81,Transactions!$B:$B,"&gt;="&amp;K$11,Transactions!$B:$B,"&lt;="&amp;K$12)+SUMIFS(Transactions!$I:$I,Transactions!$G:$G,YearlyReport!$A81,Transactions!$B:$B,"&gt;="&amp;K$11,Transactions!$B:$B,"&lt;="&amp;K$12)</f>
        <v>0</v>
      </c>
      <c r="L81" s="83">
        <f>-SUMIFS(Transactions!$J:$J,Transactions!$G:$G,YearlyReport!$A81,Transactions!$B:$B,"&gt;="&amp;L$11,Transactions!$B:$B,"&lt;="&amp;L$12)+SUMIFS(Transactions!$I:$I,Transactions!$G:$G,YearlyReport!$A81,Transactions!$B:$B,"&gt;="&amp;L$11,Transactions!$B:$B,"&lt;="&amp;L$12)</f>
        <v>0</v>
      </c>
      <c r="M81" s="83">
        <f>-SUMIFS(Transactions!$J:$J,Transactions!$G:$G,YearlyReport!$A81,Transactions!$B:$B,"&gt;="&amp;M$11,Transactions!$B:$B,"&lt;="&amp;M$12)+SUMIFS(Transactions!$I:$I,Transactions!$G:$G,YearlyReport!$A81,Transactions!$B:$B,"&gt;="&amp;M$11,Transactions!$B:$B,"&lt;="&amp;M$12)</f>
        <v>0</v>
      </c>
      <c r="N81" s="83">
        <f>-SUMIFS(Transactions!$J:$J,Transactions!$G:$G,YearlyReport!$A81,Transactions!$B:$B,"&gt;="&amp;N$11,Transactions!$B:$B,"&lt;="&amp;N$12)+SUMIFS(Transactions!$I:$I,Transactions!$G:$G,YearlyReport!$A81,Transactions!$B:$B,"&gt;="&amp;N$11,Transactions!$B:$B,"&lt;="&amp;N$12)</f>
        <v>0</v>
      </c>
      <c r="O81" s="159">
        <f>SUM(C81:N81)</f>
        <v>0</v>
      </c>
      <c r="P81" s="159">
        <f>O81/COLUMNS(C81:N81)</f>
        <v>0</v>
      </c>
    </row>
    <row r="82" spans="1:16" s="23" customFormat="1" x14ac:dyDescent="0.2">
      <c r="A82" s="229" t="str">
        <v>Personal Supplies</v>
      </c>
      <c r="B82" s="4"/>
      <c r="C82" s="83">
        <f>-SUMIFS(Transactions!$J:$J,Transactions!$G:$G,YearlyReport!$A82,Transactions!$B:$B,"&gt;="&amp;C$11,Transactions!$B:$B,"&lt;="&amp;C$12)+SUMIFS(Transactions!$I:$I,Transactions!$G:$G,YearlyReport!$A82,Transactions!$B:$B,"&gt;="&amp;C$11,Transactions!$B:$B,"&lt;="&amp;C$12)</f>
        <v>0</v>
      </c>
      <c r="D82" s="83">
        <f>-SUMIFS(Transactions!$J:$J,Transactions!$G:$G,YearlyReport!$A82,Transactions!$B:$B,"&gt;="&amp;D$11,Transactions!$B:$B,"&lt;="&amp;D$12)+SUMIFS(Transactions!$I:$I,Transactions!$G:$G,YearlyReport!$A82,Transactions!$B:$B,"&gt;="&amp;D$11,Transactions!$B:$B,"&lt;="&amp;D$12)</f>
        <v>25.04</v>
      </c>
      <c r="E82" s="83">
        <f>-SUMIFS(Transactions!$J:$J,Transactions!$G:$G,YearlyReport!$A82,Transactions!$B:$B,"&gt;="&amp;E$11,Transactions!$B:$B,"&lt;="&amp;E$12)+SUMIFS(Transactions!$I:$I,Transactions!$G:$G,YearlyReport!$A82,Transactions!$B:$B,"&gt;="&amp;E$11,Transactions!$B:$B,"&lt;="&amp;E$12)</f>
        <v>0</v>
      </c>
      <c r="F82" s="83">
        <f>-SUMIFS(Transactions!$J:$J,Transactions!$G:$G,YearlyReport!$A82,Transactions!$B:$B,"&gt;="&amp;F$11,Transactions!$B:$B,"&lt;="&amp;F$12)+SUMIFS(Transactions!$I:$I,Transactions!$G:$G,YearlyReport!$A82,Transactions!$B:$B,"&gt;="&amp;F$11,Transactions!$B:$B,"&lt;="&amp;F$12)</f>
        <v>0</v>
      </c>
      <c r="G82" s="83">
        <f>-SUMIFS(Transactions!$J:$J,Transactions!$G:$G,YearlyReport!$A82,Transactions!$B:$B,"&gt;="&amp;G$11,Transactions!$B:$B,"&lt;="&amp;G$12)+SUMIFS(Transactions!$I:$I,Transactions!$G:$G,YearlyReport!$A82,Transactions!$B:$B,"&gt;="&amp;G$11,Transactions!$B:$B,"&lt;="&amp;G$12)</f>
        <v>0</v>
      </c>
      <c r="H82" s="83">
        <f>-SUMIFS(Transactions!$J:$J,Transactions!$G:$G,YearlyReport!$A82,Transactions!$B:$B,"&gt;="&amp;H$11,Transactions!$B:$B,"&lt;="&amp;H$12)+SUMIFS(Transactions!$I:$I,Transactions!$G:$G,YearlyReport!$A82,Transactions!$B:$B,"&gt;="&amp;H$11,Transactions!$B:$B,"&lt;="&amp;H$12)</f>
        <v>0</v>
      </c>
      <c r="I82" s="83">
        <f>-SUMIFS(Transactions!$J:$J,Transactions!$G:$G,YearlyReport!$A82,Transactions!$B:$B,"&gt;="&amp;I$11,Transactions!$B:$B,"&lt;="&amp;I$12)+SUMIFS(Transactions!$I:$I,Transactions!$G:$G,YearlyReport!$A82,Transactions!$B:$B,"&gt;="&amp;I$11,Transactions!$B:$B,"&lt;="&amp;I$12)</f>
        <v>0</v>
      </c>
      <c r="J82" s="83">
        <f>-SUMIFS(Transactions!$J:$J,Transactions!$G:$G,YearlyReport!$A82,Transactions!$B:$B,"&gt;="&amp;J$11,Transactions!$B:$B,"&lt;="&amp;J$12)+SUMIFS(Transactions!$I:$I,Transactions!$G:$G,YearlyReport!$A82,Transactions!$B:$B,"&gt;="&amp;J$11,Transactions!$B:$B,"&lt;="&amp;J$12)</f>
        <v>0</v>
      </c>
      <c r="K82" s="83">
        <f>-SUMIFS(Transactions!$J:$J,Transactions!$G:$G,YearlyReport!$A82,Transactions!$B:$B,"&gt;="&amp;K$11,Transactions!$B:$B,"&lt;="&amp;K$12)+SUMIFS(Transactions!$I:$I,Transactions!$G:$G,YearlyReport!$A82,Transactions!$B:$B,"&gt;="&amp;K$11,Transactions!$B:$B,"&lt;="&amp;K$12)</f>
        <v>0</v>
      </c>
      <c r="L82" s="83">
        <f>-SUMIFS(Transactions!$J:$J,Transactions!$G:$G,YearlyReport!$A82,Transactions!$B:$B,"&gt;="&amp;L$11,Transactions!$B:$B,"&lt;="&amp;L$12)+SUMIFS(Transactions!$I:$I,Transactions!$G:$G,YearlyReport!$A82,Transactions!$B:$B,"&gt;="&amp;L$11,Transactions!$B:$B,"&lt;="&amp;L$12)</f>
        <v>0</v>
      </c>
      <c r="M82" s="83">
        <f>-SUMIFS(Transactions!$J:$J,Transactions!$G:$G,YearlyReport!$A82,Transactions!$B:$B,"&gt;="&amp;M$11,Transactions!$B:$B,"&lt;="&amp;M$12)+SUMIFS(Transactions!$I:$I,Transactions!$G:$G,YearlyReport!$A82,Transactions!$B:$B,"&gt;="&amp;M$11,Transactions!$B:$B,"&lt;="&amp;M$12)</f>
        <v>0</v>
      </c>
      <c r="N82" s="83">
        <f>-SUMIFS(Transactions!$J:$J,Transactions!$G:$G,YearlyReport!$A82,Transactions!$B:$B,"&gt;="&amp;N$11,Transactions!$B:$B,"&lt;="&amp;N$12)+SUMIFS(Transactions!$I:$I,Transactions!$G:$G,YearlyReport!$A82,Transactions!$B:$B,"&gt;="&amp;N$11,Transactions!$B:$B,"&lt;="&amp;N$12)</f>
        <v>0</v>
      </c>
      <c r="O82" s="159">
        <f t="shared" ref="O82:O85" si="24">SUM(C82:N82)</f>
        <v>25.04</v>
      </c>
      <c r="P82" s="159">
        <f t="shared" ref="P82:P85" si="25">O82/COLUMNS(C82:N82)</f>
        <v>2.0866666666666664</v>
      </c>
    </row>
    <row r="83" spans="1:16" s="23" customFormat="1" x14ac:dyDescent="0.2">
      <c r="A83" s="229" t="str">
        <v>Retirement Fund</v>
      </c>
      <c r="B83" s="4"/>
      <c r="C83" s="83">
        <f>-SUMIFS(Transactions!$J:$J,Transactions!$G:$G,YearlyReport!$A83,Transactions!$B:$B,"&gt;="&amp;C$11,Transactions!$B:$B,"&lt;="&amp;C$12)+SUMIFS(Transactions!$I:$I,Transactions!$G:$G,YearlyReport!$A83,Transactions!$B:$B,"&gt;="&amp;C$11,Transactions!$B:$B,"&lt;="&amp;C$12)</f>
        <v>0</v>
      </c>
      <c r="D83" s="83">
        <f>-SUMIFS(Transactions!$J:$J,Transactions!$G:$G,YearlyReport!$A83,Transactions!$B:$B,"&gt;="&amp;D$11,Transactions!$B:$B,"&lt;="&amp;D$12)+SUMIFS(Transactions!$I:$I,Transactions!$G:$G,YearlyReport!$A83,Transactions!$B:$B,"&gt;="&amp;D$11,Transactions!$B:$B,"&lt;="&amp;D$12)</f>
        <v>50</v>
      </c>
      <c r="E83" s="83">
        <f>-SUMIFS(Transactions!$J:$J,Transactions!$G:$G,YearlyReport!$A83,Transactions!$B:$B,"&gt;="&amp;E$11,Transactions!$B:$B,"&lt;="&amp;E$12)+SUMIFS(Transactions!$I:$I,Transactions!$G:$G,YearlyReport!$A83,Transactions!$B:$B,"&gt;="&amp;E$11,Transactions!$B:$B,"&lt;="&amp;E$12)</f>
        <v>0</v>
      </c>
      <c r="F83" s="83">
        <f>-SUMIFS(Transactions!$J:$J,Transactions!$G:$G,YearlyReport!$A83,Transactions!$B:$B,"&gt;="&amp;F$11,Transactions!$B:$B,"&lt;="&amp;F$12)+SUMIFS(Transactions!$I:$I,Transactions!$G:$G,YearlyReport!$A83,Transactions!$B:$B,"&gt;="&amp;F$11,Transactions!$B:$B,"&lt;="&amp;F$12)</f>
        <v>0</v>
      </c>
      <c r="G83" s="83">
        <f>-SUMIFS(Transactions!$J:$J,Transactions!$G:$G,YearlyReport!$A83,Transactions!$B:$B,"&gt;="&amp;G$11,Transactions!$B:$B,"&lt;="&amp;G$12)+SUMIFS(Transactions!$I:$I,Transactions!$G:$G,YearlyReport!$A83,Transactions!$B:$B,"&gt;="&amp;G$11,Transactions!$B:$B,"&lt;="&amp;G$12)</f>
        <v>0</v>
      </c>
      <c r="H83" s="83">
        <f>-SUMIFS(Transactions!$J:$J,Transactions!$G:$G,YearlyReport!$A83,Transactions!$B:$B,"&gt;="&amp;H$11,Transactions!$B:$B,"&lt;="&amp;H$12)+SUMIFS(Transactions!$I:$I,Transactions!$G:$G,YearlyReport!$A83,Transactions!$B:$B,"&gt;="&amp;H$11,Transactions!$B:$B,"&lt;="&amp;H$12)</f>
        <v>0</v>
      </c>
      <c r="I83" s="83">
        <f>-SUMIFS(Transactions!$J:$J,Transactions!$G:$G,YearlyReport!$A83,Transactions!$B:$B,"&gt;="&amp;I$11,Transactions!$B:$B,"&lt;="&amp;I$12)+SUMIFS(Transactions!$I:$I,Transactions!$G:$G,YearlyReport!$A83,Transactions!$B:$B,"&gt;="&amp;I$11,Transactions!$B:$B,"&lt;="&amp;I$12)</f>
        <v>0</v>
      </c>
      <c r="J83" s="83">
        <f>-SUMIFS(Transactions!$J:$J,Transactions!$G:$G,YearlyReport!$A83,Transactions!$B:$B,"&gt;="&amp;J$11,Transactions!$B:$B,"&lt;="&amp;J$12)+SUMIFS(Transactions!$I:$I,Transactions!$G:$G,YearlyReport!$A83,Transactions!$B:$B,"&gt;="&amp;J$11,Transactions!$B:$B,"&lt;="&amp;J$12)</f>
        <v>0</v>
      </c>
      <c r="K83" s="83">
        <f>-SUMIFS(Transactions!$J:$J,Transactions!$G:$G,YearlyReport!$A83,Transactions!$B:$B,"&gt;="&amp;K$11,Transactions!$B:$B,"&lt;="&amp;K$12)+SUMIFS(Transactions!$I:$I,Transactions!$G:$G,YearlyReport!$A83,Transactions!$B:$B,"&gt;="&amp;K$11,Transactions!$B:$B,"&lt;="&amp;K$12)</f>
        <v>0</v>
      </c>
      <c r="L83" s="83">
        <f>-SUMIFS(Transactions!$J:$J,Transactions!$G:$G,YearlyReport!$A83,Transactions!$B:$B,"&gt;="&amp;L$11,Transactions!$B:$B,"&lt;="&amp;L$12)+SUMIFS(Transactions!$I:$I,Transactions!$G:$G,YearlyReport!$A83,Transactions!$B:$B,"&gt;="&amp;L$11,Transactions!$B:$B,"&lt;="&amp;L$12)</f>
        <v>0</v>
      </c>
      <c r="M83" s="83">
        <f>-SUMIFS(Transactions!$J:$J,Transactions!$G:$G,YearlyReport!$A83,Transactions!$B:$B,"&gt;="&amp;M$11,Transactions!$B:$B,"&lt;="&amp;M$12)+SUMIFS(Transactions!$I:$I,Transactions!$G:$G,YearlyReport!$A83,Transactions!$B:$B,"&gt;="&amp;M$11,Transactions!$B:$B,"&lt;="&amp;M$12)</f>
        <v>0</v>
      </c>
      <c r="N83" s="83">
        <f>-SUMIFS(Transactions!$J:$J,Transactions!$G:$G,YearlyReport!$A83,Transactions!$B:$B,"&gt;="&amp;N$11,Transactions!$B:$B,"&lt;="&amp;N$12)+SUMIFS(Transactions!$I:$I,Transactions!$G:$G,YearlyReport!$A83,Transactions!$B:$B,"&gt;="&amp;N$11,Transactions!$B:$B,"&lt;="&amp;N$12)</f>
        <v>0</v>
      </c>
      <c r="O83" s="159">
        <f t="shared" si="24"/>
        <v>50</v>
      </c>
      <c r="P83" s="159">
        <f t="shared" si="25"/>
        <v>4.166666666666667</v>
      </c>
    </row>
    <row r="84" spans="1:16" s="23" customFormat="1" x14ac:dyDescent="0.2">
      <c r="A84" s="229" t="str">
        <v>Subscriptions/Dues</v>
      </c>
      <c r="B84" s="4"/>
      <c r="C84" s="83">
        <f>-SUMIFS(Transactions!$J:$J,Transactions!$G:$G,YearlyReport!$A84,Transactions!$B:$B,"&gt;="&amp;C$11,Transactions!$B:$B,"&lt;="&amp;C$12)+SUMIFS(Transactions!$I:$I,Transactions!$G:$G,YearlyReport!$A84,Transactions!$B:$B,"&gt;="&amp;C$11,Transactions!$B:$B,"&lt;="&amp;C$12)</f>
        <v>0</v>
      </c>
      <c r="D84" s="83">
        <f>-SUMIFS(Transactions!$J:$J,Transactions!$G:$G,YearlyReport!$A84,Transactions!$B:$B,"&gt;="&amp;D$11,Transactions!$B:$B,"&lt;="&amp;D$12)+SUMIFS(Transactions!$I:$I,Transactions!$G:$G,YearlyReport!$A84,Transactions!$B:$B,"&gt;="&amp;D$11,Transactions!$B:$B,"&lt;="&amp;D$12)</f>
        <v>0</v>
      </c>
      <c r="E84" s="83">
        <f>-SUMIFS(Transactions!$J:$J,Transactions!$G:$G,YearlyReport!$A84,Transactions!$B:$B,"&gt;="&amp;E$11,Transactions!$B:$B,"&lt;="&amp;E$12)+SUMIFS(Transactions!$I:$I,Transactions!$G:$G,YearlyReport!$A84,Transactions!$B:$B,"&gt;="&amp;E$11,Transactions!$B:$B,"&lt;="&amp;E$12)</f>
        <v>0</v>
      </c>
      <c r="F84" s="83">
        <f>-SUMIFS(Transactions!$J:$J,Transactions!$G:$G,YearlyReport!$A84,Transactions!$B:$B,"&gt;="&amp;F$11,Transactions!$B:$B,"&lt;="&amp;F$12)+SUMIFS(Transactions!$I:$I,Transactions!$G:$G,YearlyReport!$A84,Transactions!$B:$B,"&gt;="&amp;F$11,Transactions!$B:$B,"&lt;="&amp;F$12)</f>
        <v>0</v>
      </c>
      <c r="G84" s="83">
        <f>-SUMIFS(Transactions!$J:$J,Transactions!$G:$G,YearlyReport!$A84,Transactions!$B:$B,"&gt;="&amp;G$11,Transactions!$B:$B,"&lt;="&amp;G$12)+SUMIFS(Transactions!$I:$I,Transactions!$G:$G,YearlyReport!$A84,Transactions!$B:$B,"&gt;="&amp;G$11,Transactions!$B:$B,"&lt;="&amp;G$12)</f>
        <v>0</v>
      </c>
      <c r="H84" s="83">
        <f>-SUMIFS(Transactions!$J:$J,Transactions!$G:$G,YearlyReport!$A84,Transactions!$B:$B,"&gt;="&amp;H$11,Transactions!$B:$B,"&lt;="&amp;H$12)+SUMIFS(Transactions!$I:$I,Transactions!$G:$G,YearlyReport!$A84,Transactions!$B:$B,"&gt;="&amp;H$11,Transactions!$B:$B,"&lt;="&amp;H$12)</f>
        <v>0</v>
      </c>
      <c r="I84" s="83">
        <f>-SUMIFS(Transactions!$J:$J,Transactions!$G:$G,YearlyReport!$A84,Transactions!$B:$B,"&gt;="&amp;I$11,Transactions!$B:$B,"&lt;="&amp;I$12)+SUMIFS(Transactions!$I:$I,Transactions!$G:$G,YearlyReport!$A84,Transactions!$B:$B,"&gt;="&amp;I$11,Transactions!$B:$B,"&lt;="&amp;I$12)</f>
        <v>0</v>
      </c>
      <c r="J84" s="83">
        <f>-SUMIFS(Transactions!$J:$J,Transactions!$G:$G,YearlyReport!$A84,Transactions!$B:$B,"&gt;="&amp;J$11,Transactions!$B:$B,"&lt;="&amp;J$12)+SUMIFS(Transactions!$I:$I,Transactions!$G:$G,YearlyReport!$A84,Transactions!$B:$B,"&gt;="&amp;J$11,Transactions!$B:$B,"&lt;="&amp;J$12)</f>
        <v>0</v>
      </c>
      <c r="K84" s="83">
        <f>-SUMIFS(Transactions!$J:$J,Transactions!$G:$G,YearlyReport!$A84,Transactions!$B:$B,"&gt;="&amp;K$11,Transactions!$B:$B,"&lt;="&amp;K$12)+SUMIFS(Transactions!$I:$I,Transactions!$G:$G,YearlyReport!$A84,Transactions!$B:$B,"&gt;="&amp;K$11,Transactions!$B:$B,"&lt;="&amp;K$12)</f>
        <v>0</v>
      </c>
      <c r="L84" s="83">
        <f>-SUMIFS(Transactions!$J:$J,Transactions!$G:$G,YearlyReport!$A84,Transactions!$B:$B,"&gt;="&amp;L$11,Transactions!$B:$B,"&lt;="&amp;L$12)+SUMIFS(Transactions!$I:$I,Transactions!$G:$G,YearlyReport!$A84,Transactions!$B:$B,"&gt;="&amp;L$11,Transactions!$B:$B,"&lt;="&amp;L$12)</f>
        <v>0</v>
      </c>
      <c r="M84" s="83">
        <f>-SUMIFS(Transactions!$J:$J,Transactions!$G:$G,YearlyReport!$A84,Transactions!$B:$B,"&gt;="&amp;M$11,Transactions!$B:$B,"&lt;="&amp;M$12)+SUMIFS(Transactions!$I:$I,Transactions!$G:$G,YearlyReport!$A84,Transactions!$B:$B,"&gt;="&amp;M$11,Transactions!$B:$B,"&lt;="&amp;M$12)</f>
        <v>0</v>
      </c>
      <c r="N84" s="83">
        <f>-SUMIFS(Transactions!$J:$J,Transactions!$G:$G,YearlyReport!$A84,Transactions!$B:$B,"&gt;="&amp;N$11,Transactions!$B:$B,"&lt;="&amp;N$12)+SUMIFS(Transactions!$I:$I,Transactions!$G:$G,YearlyReport!$A84,Transactions!$B:$B,"&gt;="&amp;N$11,Transactions!$B:$B,"&lt;="&amp;N$12)</f>
        <v>0</v>
      </c>
      <c r="O84" s="159">
        <f>SUM(C84:N84)</f>
        <v>0</v>
      </c>
      <c r="P84" s="159">
        <f>O84/COLUMNS(C84:N84)</f>
        <v>0</v>
      </c>
    </row>
    <row r="85" spans="1:16" s="23" customFormat="1" x14ac:dyDescent="0.2">
      <c r="A85" s="229" t="str">
        <v>Taxes</v>
      </c>
      <c r="B85" s="4"/>
      <c r="C85" s="83">
        <f>-SUMIFS(Transactions!$J:$J,Transactions!$G:$G,YearlyReport!$A85,Transactions!$B:$B,"&gt;="&amp;C$11,Transactions!$B:$B,"&lt;="&amp;C$12)+SUMIFS(Transactions!$I:$I,Transactions!$G:$G,YearlyReport!$A85,Transactions!$B:$B,"&gt;="&amp;C$11,Transactions!$B:$B,"&lt;="&amp;C$12)</f>
        <v>0</v>
      </c>
      <c r="D85" s="83">
        <f>-SUMIFS(Transactions!$J:$J,Transactions!$G:$G,YearlyReport!$A85,Transactions!$B:$B,"&gt;="&amp;D$11,Transactions!$B:$B,"&lt;="&amp;D$12)+SUMIFS(Transactions!$I:$I,Transactions!$G:$G,YearlyReport!$A85,Transactions!$B:$B,"&gt;="&amp;D$11,Transactions!$B:$B,"&lt;="&amp;D$12)</f>
        <v>0</v>
      </c>
      <c r="E85" s="83">
        <f>-SUMIFS(Transactions!$J:$J,Transactions!$G:$G,YearlyReport!$A85,Transactions!$B:$B,"&gt;="&amp;E$11,Transactions!$B:$B,"&lt;="&amp;E$12)+SUMIFS(Transactions!$I:$I,Transactions!$G:$G,YearlyReport!$A85,Transactions!$B:$B,"&gt;="&amp;E$11,Transactions!$B:$B,"&lt;="&amp;E$12)</f>
        <v>0</v>
      </c>
      <c r="F85" s="83">
        <f>-SUMIFS(Transactions!$J:$J,Transactions!$G:$G,YearlyReport!$A85,Transactions!$B:$B,"&gt;="&amp;F$11,Transactions!$B:$B,"&lt;="&amp;F$12)+SUMIFS(Transactions!$I:$I,Transactions!$G:$G,YearlyReport!$A85,Transactions!$B:$B,"&gt;="&amp;F$11,Transactions!$B:$B,"&lt;="&amp;F$12)</f>
        <v>0</v>
      </c>
      <c r="G85" s="83">
        <f>-SUMIFS(Transactions!$J:$J,Transactions!$G:$G,YearlyReport!$A85,Transactions!$B:$B,"&gt;="&amp;G$11,Transactions!$B:$B,"&lt;="&amp;G$12)+SUMIFS(Transactions!$I:$I,Transactions!$G:$G,YearlyReport!$A85,Transactions!$B:$B,"&gt;="&amp;G$11,Transactions!$B:$B,"&lt;="&amp;G$12)</f>
        <v>0</v>
      </c>
      <c r="H85" s="83">
        <f>-SUMIFS(Transactions!$J:$J,Transactions!$G:$G,YearlyReport!$A85,Transactions!$B:$B,"&gt;="&amp;H$11,Transactions!$B:$B,"&lt;="&amp;H$12)+SUMIFS(Transactions!$I:$I,Transactions!$G:$G,YearlyReport!$A85,Transactions!$B:$B,"&gt;="&amp;H$11,Transactions!$B:$B,"&lt;="&amp;H$12)</f>
        <v>0</v>
      </c>
      <c r="I85" s="83">
        <f>-SUMIFS(Transactions!$J:$J,Transactions!$G:$G,YearlyReport!$A85,Transactions!$B:$B,"&gt;="&amp;I$11,Transactions!$B:$B,"&lt;="&amp;I$12)+SUMIFS(Transactions!$I:$I,Transactions!$G:$G,YearlyReport!$A85,Transactions!$B:$B,"&gt;="&amp;I$11,Transactions!$B:$B,"&lt;="&amp;I$12)</f>
        <v>0</v>
      </c>
      <c r="J85" s="83">
        <f>-SUMIFS(Transactions!$J:$J,Transactions!$G:$G,YearlyReport!$A85,Transactions!$B:$B,"&gt;="&amp;J$11,Transactions!$B:$B,"&lt;="&amp;J$12)+SUMIFS(Transactions!$I:$I,Transactions!$G:$G,YearlyReport!$A85,Transactions!$B:$B,"&gt;="&amp;J$11,Transactions!$B:$B,"&lt;="&amp;J$12)</f>
        <v>0</v>
      </c>
      <c r="K85" s="83">
        <f>-SUMIFS(Transactions!$J:$J,Transactions!$G:$G,YearlyReport!$A85,Transactions!$B:$B,"&gt;="&amp;K$11,Transactions!$B:$B,"&lt;="&amp;K$12)+SUMIFS(Transactions!$I:$I,Transactions!$G:$G,YearlyReport!$A85,Transactions!$B:$B,"&gt;="&amp;K$11,Transactions!$B:$B,"&lt;="&amp;K$12)</f>
        <v>0</v>
      </c>
      <c r="L85" s="83">
        <f>-SUMIFS(Transactions!$J:$J,Transactions!$G:$G,YearlyReport!$A85,Transactions!$B:$B,"&gt;="&amp;L$11,Transactions!$B:$B,"&lt;="&amp;L$12)+SUMIFS(Transactions!$I:$I,Transactions!$G:$G,YearlyReport!$A85,Transactions!$B:$B,"&gt;="&amp;L$11,Transactions!$B:$B,"&lt;="&amp;L$12)</f>
        <v>0</v>
      </c>
      <c r="M85" s="83">
        <f>-SUMIFS(Transactions!$J:$J,Transactions!$G:$G,YearlyReport!$A85,Transactions!$B:$B,"&gt;="&amp;M$11,Transactions!$B:$B,"&lt;="&amp;M$12)+SUMIFS(Transactions!$I:$I,Transactions!$G:$G,YearlyReport!$A85,Transactions!$B:$B,"&gt;="&amp;M$11,Transactions!$B:$B,"&lt;="&amp;M$12)</f>
        <v>0</v>
      </c>
      <c r="N85" s="83">
        <f>-SUMIFS(Transactions!$J:$J,Transactions!$G:$G,YearlyReport!$A85,Transactions!$B:$B,"&gt;="&amp;N$11,Transactions!$B:$B,"&lt;="&amp;N$12)+SUMIFS(Transactions!$I:$I,Transactions!$G:$G,YearlyReport!$A85,Transactions!$B:$B,"&gt;="&amp;N$11,Transactions!$B:$B,"&lt;="&amp;N$12)</f>
        <v>0</v>
      </c>
      <c r="O85" s="159">
        <f t="shared" si="24"/>
        <v>0</v>
      </c>
      <c r="P85" s="159">
        <f t="shared" si="25"/>
        <v>0</v>
      </c>
    </row>
    <row r="86" spans="1:16" s="23" customFormat="1" x14ac:dyDescent="0.2">
      <c r="A86" s="229" t="str">
        <v>Util. Electricity</v>
      </c>
      <c r="B86" s="4"/>
      <c r="C86" s="83">
        <f>-SUMIFS(Transactions!$J:$J,Transactions!$G:$G,YearlyReport!$A86,Transactions!$B:$B,"&gt;="&amp;C$11,Transactions!$B:$B,"&lt;="&amp;C$12)+SUMIFS(Transactions!$I:$I,Transactions!$G:$G,YearlyReport!$A86,Transactions!$B:$B,"&gt;="&amp;C$11,Transactions!$B:$B,"&lt;="&amp;C$12)</f>
        <v>0</v>
      </c>
      <c r="D86" s="83">
        <f>-SUMIFS(Transactions!$J:$J,Transactions!$G:$G,YearlyReport!$A86,Transactions!$B:$B,"&gt;="&amp;D$11,Transactions!$B:$B,"&lt;="&amp;D$12)+SUMIFS(Transactions!$I:$I,Transactions!$G:$G,YearlyReport!$A86,Transactions!$B:$B,"&gt;="&amp;D$11,Transactions!$B:$B,"&lt;="&amp;D$12)</f>
        <v>0</v>
      </c>
      <c r="E86" s="83">
        <f>-SUMIFS(Transactions!$J:$J,Transactions!$G:$G,YearlyReport!$A86,Transactions!$B:$B,"&gt;="&amp;E$11,Transactions!$B:$B,"&lt;="&amp;E$12)+SUMIFS(Transactions!$I:$I,Transactions!$G:$G,YearlyReport!$A86,Transactions!$B:$B,"&gt;="&amp;E$11,Transactions!$B:$B,"&lt;="&amp;E$12)</f>
        <v>0</v>
      </c>
      <c r="F86" s="83">
        <f>-SUMIFS(Transactions!$J:$J,Transactions!$G:$G,YearlyReport!$A86,Transactions!$B:$B,"&gt;="&amp;F$11,Transactions!$B:$B,"&lt;="&amp;F$12)+SUMIFS(Transactions!$I:$I,Transactions!$G:$G,YearlyReport!$A86,Transactions!$B:$B,"&gt;="&amp;F$11,Transactions!$B:$B,"&lt;="&amp;F$12)</f>
        <v>0</v>
      </c>
      <c r="G86" s="83">
        <f>-SUMIFS(Transactions!$J:$J,Transactions!$G:$G,YearlyReport!$A86,Transactions!$B:$B,"&gt;="&amp;G$11,Transactions!$B:$B,"&lt;="&amp;G$12)+SUMIFS(Transactions!$I:$I,Transactions!$G:$G,YearlyReport!$A86,Transactions!$B:$B,"&gt;="&amp;G$11,Transactions!$B:$B,"&lt;="&amp;G$12)</f>
        <v>0</v>
      </c>
      <c r="H86" s="83">
        <f>-SUMIFS(Transactions!$J:$J,Transactions!$G:$G,YearlyReport!$A86,Transactions!$B:$B,"&gt;="&amp;H$11,Transactions!$B:$B,"&lt;="&amp;H$12)+SUMIFS(Transactions!$I:$I,Transactions!$G:$G,YearlyReport!$A86,Transactions!$B:$B,"&gt;="&amp;H$11,Transactions!$B:$B,"&lt;="&amp;H$12)</f>
        <v>0</v>
      </c>
      <c r="I86" s="83">
        <f>-SUMIFS(Transactions!$J:$J,Transactions!$G:$G,YearlyReport!$A86,Transactions!$B:$B,"&gt;="&amp;I$11,Transactions!$B:$B,"&lt;="&amp;I$12)+SUMIFS(Transactions!$I:$I,Transactions!$G:$G,YearlyReport!$A86,Transactions!$B:$B,"&gt;="&amp;I$11,Transactions!$B:$B,"&lt;="&amp;I$12)</f>
        <v>0</v>
      </c>
      <c r="J86" s="83">
        <f>-SUMIFS(Transactions!$J:$J,Transactions!$G:$G,YearlyReport!$A86,Transactions!$B:$B,"&gt;="&amp;J$11,Transactions!$B:$B,"&lt;="&amp;J$12)+SUMIFS(Transactions!$I:$I,Transactions!$G:$G,YearlyReport!$A86,Transactions!$B:$B,"&gt;="&amp;J$11,Transactions!$B:$B,"&lt;="&amp;J$12)</f>
        <v>0</v>
      </c>
      <c r="K86" s="83">
        <f>-SUMIFS(Transactions!$J:$J,Transactions!$G:$G,YearlyReport!$A86,Transactions!$B:$B,"&gt;="&amp;K$11,Transactions!$B:$B,"&lt;="&amp;K$12)+SUMIFS(Transactions!$I:$I,Transactions!$G:$G,YearlyReport!$A86,Transactions!$B:$B,"&gt;="&amp;K$11,Transactions!$B:$B,"&lt;="&amp;K$12)</f>
        <v>0</v>
      </c>
      <c r="L86" s="83">
        <f>-SUMIFS(Transactions!$J:$J,Transactions!$G:$G,YearlyReport!$A86,Transactions!$B:$B,"&gt;="&amp;L$11,Transactions!$B:$B,"&lt;="&amp;L$12)+SUMIFS(Transactions!$I:$I,Transactions!$G:$G,YearlyReport!$A86,Transactions!$B:$B,"&gt;="&amp;L$11,Transactions!$B:$B,"&lt;="&amp;L$12)</f>
        <v>0</v>
      </c>
      <c r="M86" s="83">
        <f>-SUMIFS(Transactions!$J:$J,Transactions!$G:$G,YearlyReport!$A86,Transactions!$B:$B,"&gt;="&amp;M$11,Transactions!$B:$B,"&lt;="&amp;M$12)+SUMIFS(Transactions!$I:$I,Transactions!$G:$G,YearlyReport!$A86,Transactions!$B:$B,"&gt;="&amp;M$11,Transactions!$B:$B,"&lt;="&amp;M$12)</f>
        <v>0</v>
      </c>
      <c r="N86" s="83">
        <f>-SUMIFS(Transactions!$J:$J,Transactions!$G:$G,YearlyReport!$A86,Transactions!$B:$B,"&gt;="&amp;N$11,Transactions!$B:$B,"&lt;="&amp;N$12)+SUMIFS(Transactions!$I:$I,Transactions!$G:$G,YearlyReport!$A86,Transactions!$B:$B,"&gt;="&amp;N$11,Transactions!$B:$B,"&lt;="&amp;N$12)</f>
        <v>0</v>
      </c>
      <c r="O86" s="159">
        <f t="shared" ref="O86:O92" si="26">SUM(C86:N86)</f>
        <v>0</v>
      </c>
      <c r="P86" s="159">
        <f t="shared" ref="P86:P92" si="27">O86/COLUMNS(C86:N86)</f>
        <v>0</v>
      </c>
    </row>
    <row r="87" spans="1:16" s="23" customFormat="1" x14ac:dyDescent="0.2">
      <c r="A87" s="229" t="str">
        <v>Util. Gas</v>
      </c>
      <c r="B87" s="4"/>
      <c r="C87" s="83">
        <f>-SUMIFS(Transactions!$J:$J,Transactions!$G:$G,YearlyReport!$A87,Transactions!$B:$B,"&gt;="&amp;C$11,Transactions!$B:$B,"&lt;="&amp;C$12)+SUMIFS(Transactions!$I:$I,Transactions!$G:$G,YearlyReport!$A87,Transactions!$B:$B,"&gt;="&amp;C$11,Transactions!$B:$B,"&lt;="&amp;C$12)</f>
        <v>100</v>
      </c>
      <c r="D87" s="83">
        <f>-SUMIFS(Transactions!$J:$J,Transactions!$G:$G,YearlyReport!$A87,Transactions!$B:$B,"&gt;="&amp;D$11,Transactions!$B:$B,"&lt;="&amp;D$12)+SUMIFS(Transactions!$I:$I,Transactions!$G:$G,YearlyReport!$A87,Transactions!$B:$B,"&gt;="&amp;D$11,Transactions!$B:$B,"&lt;="&amp;D$12)</f>
        <v>0</v>
      </c>
      <c r="E87" s="83">
        <f>-SUMIFS(Transactions!$J:$J,Transactions!$G:$G,YearlyReport!$A87,Transactions!$B:$B,"&gt;="&amp;E$11,Transactions!$B:$B,"&lt;="&amp;E$12)+SUMIFS(Transactions!$I:$I,Transactions!$G:$G,YearlyReport!$A87,Transactions!$B:$B,"&gt;="&amp;E$11,Transactions!$B:$B,"&lt;="&amp;E$12)</f>
        <v>0</v>
      </c>
      <c r="F87" s="83">
        <f>-SUMIFS(Transactions!$J:$J,Transactions!$G:$G,YearlyReport!$A87,Transactions!$B:$B,"&gt;="&amp;F$11,Transactions!$B:$B,"&lt;="&amp;F$12)+SUMIFS(Transactions!$I:$I,Transactions!$G:$G,YearlyReport!$A87,Transactions!$B:$B,"&gt;="&amp;F$11,Transactions!$B:$B,"&lt;="&amp;F$12)</f>
        <v>0</v>
      </c>
      <c r="G87" s="83">
        <f>-SUMIFS(Transactions!$J:$J,Transactions!$G:$G,YearlyReport!$A87,Transactions!$B:$B,"&gt;="&amp;G$11,Transactions!$B:$B,"&lt;="&amp;G$12)+SUMIFS(Transactions!$I:$I,Transactions!$G:$G,YearlyReport!$A87,Transactions!$B:$B,"&gt;="&amp;G$11,Transactions!$B:$B,"&lt;="&amp;G$12)</f>
        <v>0</v>
      </c>
      <c r="H87" s="83">
        <f>-SUMIFS(Transactions!$J:$J,Transactions!$G:$G,YearlyReport!$A87,Transactions!$B:$B,"&gt;="&amp;H$11,Transactions!$B:$B,"&lt;="&amp;H$12)+SUMIFS(Transactions!$I:$I,Transactions!$G:$G,YearlyReport!$A87,Transactions!$B:$B,"&gt;="&amp;H$11,Transactions!$B:$B,"&lt;="&amp;H$12)</f>
        <v>0</v>
      </c>
      <c r="I87" s="83">
        <f>-SUMIFS(Transactions!$J:$J,Transactions!$G:$G,YearlyReport!$A87,Transactions!$B:$B,"&gt;="&amp;I$11,Transactions!$B:$B,"&lt;="&amp;I$12)+SUMIFS(Transactions!$I:$I,Transactions!$G:$G,YearlyReport!$A87,Transactions!$B:$B,"&gt;="&amp;I$11,Transactions!$B:$B,"&lt;="&amp;I$12)</f>
        <v>0</v>
      </c>
      <c r="J87" s="83">
        <f>-SUMIFS(Transactions!$J:$J,Transactions!$G:$G,YearlyReport!$A87,Transactions!$B:$B,"&gt;="&amp;J$11,Transactions!$B:$B,"&lt;="&amp;J$12)+SUMIFS(Transactions!$I:$I,Transactions!$G:$G,YearlyReport!$A87,Transactions!$B:$B,"&gt;="&amp;J$11,Transactions!$B:$B,"&lt;="&amp;J$12)</f>
        <v>0</v>
      </c>
      <c r="K87" s="83">
        <f>-SUMIFS(Transactions!$J:$J,Transactions!$G:$G,YearlyReport!$A87,Transactions!$B:$B,"&gt;="&amp;K$11,Transactions!$B:$B,"&lt;="&amp;K$12)+SUMIFS(Transactions!$I:$I,Transactions!$G:$G,YearlyReport!$A87,Transactions!$B:$B,"&gt;="&amp;K$11,Transactions!$B:$B,"&lt;="&amp;K$12)</f>
        <v>0</v>
      </c>
      <c r="L87" s="83">
        <f>-SUMIFS(Transactions!$J:$J,Transactions!$G:$G,YearlyReport!$A87,Transactions!$B:$B,"&gt;="&amp;L$11,Transactions!$B:$B,"&lt;="&amp;L$12)+SUMIFS(Transactions!$I:$I,Transactions!$G:$G,YearlyReport!$A87,Transactions!$B:$B,"&gt;="&amp;L$11,Transactions!$B:$B,"&lt;="&amp;L$12)</f>
        <v>0</v>
      </c>
      <c r="M87" s="83">
        <f>-SUMIFS(Transactions!$J:$J,Transactions!$G:$G,YearlyReport!$A87,Transactions!$B:$B,"&gt;="&amp;M$11,Transactions!$B:$B,"&lt;="&amp;M$12)+SUMIFS(Transactions!$I:$I,Transactions!$G:$G,YearlyReport!$A87,Transactions!$B:$B,"&gt;="&amp;M$11,Transactions!$B:$B,"&lt;="&amp;M$12)</f>
        <v>0</v>
      </c>
      <c r="N87" s="83">
        <f>-SUMIFS(Transactions!$J:$J,Transactions!$G:$G,YearlyReport!$A87,Transactions!$B:$B,"&gt;="&amp;N$11,Transactions!$B:$B,"&lt;="&amp;N$12)+SUMIFS(Transactions!$I:$I,Transactions!$G:$G,YearlyReport!$A87,Transactions!$B:$B,"&gt;="&amp;N$11,Transactions!$B:$B,"&lt;="&amp;N$12)</f>
        <v>0</v>
      </c>
      <c r="O87" s="159">
        <f>SUM(C87:N87)</f>
        <v>100</v>
      </c>
      <c r="P87" s="159">
        <f>O87/COLUMNS(C87:N87)</f>
        <v>8.3333333333333339</v>
      </c>
    </row>
    <row r="88" spans="1:16" s="23" customFormat="1" x14ac:dyDescent="0.2">
      <c r="A88" s="229" t="str">
        <v>Util. Phone(s)</v>
      </c>
      <c r="B88" s="4"/>
      <c r="C88" s="83">
        <f>-SUMIFS(Transactions!$J:$J,Transactions!$G:$G,YearlyReport!$A88,Transactions!$B:$B,"&gt;="&amp;C$11,Transactions!$B:$B,"&lt;="&amp;C$12)+SUMIFS(Transactions!$I:$I,Transactions!$G:$G,YearlyReport!$A88,Transactions!$B:$B,"&gt;="&amp;C$11,Transactions!$B:$B,"&lt;="&amp;C$12)</f>
        <v>0</v>
      </c>
      <c r="D88" s="83">
        <f>-SUMIFS(Transactions!$J:$J,Transactions!$G:$G,YearlyReport!$A88,Transactions!$B:$B,"&gt;="&amp;D$11,Transactions!$B:$B,"&lt;="&amp;D$12)+SUMIFS(Transactions!$I:$I,Transactions!$G:$G,YearlyReport!$A88,Transactions!$B:$B,"&gt;="&amp;D$11,Transactions!$B:$B,"&lt;="&amp;D$12)</f>
        <v>0</v>
      </c>
      <c r="E88" s="83">
        <f>-SUMIFS(Transactions!$J:$J,Transactions!$G:$G,YearlyReport!$A88,Transactions!$B:$B,"&gt;="&amp;E$11,Transactions!$B:$B,"&lt;="&amp;E$12)+SUMIFS(Transactions!$I:$I,Transactions!$G:$G,YearlyReport!$A88,Transactions!$B:$B,"&gt;="&amp;E$11,Transactions!$B:$B,"&lt;="&amp;E$12)</f>
        <v>0</v>
      </c>
      <c r="F88" s="83">
        <f>-SUMIFS(Transactions!$J:$J,Transactions!$G:$G,YearlyReport!$A88,Transactions!$B:$B,"&gt;="&amp;F$11,Transactions!$B:$B,"&lt;="&amp;F$12)+SUMIFS(Transactions!$I:$I,Transactions!$G:$G,YearlyReport!$A88,Transactions!$B:$B,"&gt;="&amp;F$11,Transactions!$B:$B,"&lt;="&amp;F$12)</f>
        <v>0</v>
      </c>
      <c r="G88" s="83">
        <f>-SUMIFS(Transactions!$J:$J,Transactions!$G:$G,YearlyReport!$A88,Transactions!$B:$B,"&gt;="&amp;G$11,Transactions!$B:$B,"&lt;="&amp;G$12)+SUMIFS(Transactions!$I:$I,Transactions!$G:$G,YearlyReport!$A88,Transactions!$B:$B,"&gt;="&amp;G$11,Transactions!$B:$B,"&lt;="&amp;G$12)</f>
        <v>0</v>
      </c>
      <c r="H88" s="83">
        <f>-SUMIFS(Transactions!$J:$J,Transactions!$G:$G,YearlyReport!$A88,Transactions!$B:$B,"&gt;="&amp;H$11,Transactions!$B:$B,"&lt;="&amp;H$12)+SUMIFS(Transactions!$I:$I,Transactions!$G:$G,YearlyReport!$A88,Transactions!$B:$B,"&gt;="&amp;H$11,Transactions!$B:$B,"&lt;="&amp;H$12)</f>
        <v>0</v>
      </c>
      <c r="I88" s="83">
        <f>-SUMIFS(Transactions!$J:$J,Transactions!$G:$G,YearlyReport!$A88,Transactions!$B:$B,"&gt;="&amp;I$11,Transactions!$B:$B,"&lt;="&amp;I$12)+SUMIFS(Transactions!$I:$I,Transactions!$G:$G,YearlyReport!$A88,Transactions!$B:$B,"&gt;="&amp;I$11,Transactions!$B:$B,"&lt;="&amp;I$12)</f>
        <v>0</v>
      </c>
      <c r="J88" s="83">
        <f>-SUMIFS(Transactions!$J:$J,Transactions!$G:$G,YearlyReport!$A88,Transactions!$B:$B,"&gt;="&amp;J$11,Transactions!$B:$B,"&lt;="&amp;J$12)+SUMIFS(Transactions!$I:$I,Transactions!$G:$G,YearlyReport!$A88,Transactions!$B:$B,"&gt;="&amp;J$11,Transactions!$B:$B,"&lt;="&amp;J$12)</f>
        <v>0</v>
      </c>
      <c r="K88" s="83">
        <f>-SUMIFS(Transactions!$J:$J,Transactions!$G:$G,YearlyReport!$A88,Transactions!$B:$B,"&gt;="&amp;K$11,Transactions!$B:$B,"&lt;="&amp;K$12)+SUMIFS(Transactions!$I:$I,Transactions!$G:$G,YearlyReport!$A88,Transactions!$B:$B,"&gt;="&amp;K$11,Transactions!$B:$B,"&lt;="&amp;K$12)</f>
        <v>0</v>
      </c>
      <c r="L88" s="83">
        <f>-SUMIFS(Transactions!$J:$J,Transactions!$G:$G,YearlyReport!$A88,Transactions!$B:$B,"&gt;="&amp;L$11,Transactions!$B:$B,"&lt;="&amp;L$12)+SUMIFS(Transactions!$I:$I,Transactions!$G:$G,YearlyReport!$A88,Transactions!$B:$B,"&gt;="&amp;L$11,Transactions!$B:$B,"&lt;="&amp;L$12)</f>
        <v>0</v>
      </c>
      <c r="M88" s="83">
        <f>-SUMIFS(Transactions!$J:$J,Transactions!$G:$G,YearlyReport!$A88,Transactions!$B:$B,"&gt;="&amp;M$11,Transactions!$B:$B,"&lt;="&amp;M$12)+SUMIFS(Transactions!$I:$I,Transactions!$G:$G,YearlyReport!$A88,Transactions!$B:$B,"&gt;="&amp;M$11,Transactions!$B:$B,"&lt;="&amp;M$12)</f>
        <v>0</v>
      </c>
      <c r="N88" s="83">
        <f>-SUMIFS(Transactions!$J:$J,Transactions!$G:$G,YearlyReport!$A88,Transactions!$B:$B,"&gt;="&amp;N$11,Transactions!$B:$B,"&lt;="&amp;N$12)+SUMIFS(Transactions!$I:$I,Transactions!$G:$G,YearlyReport!$A88,Transactions!$B:$B,"&gt;="&amp;N$11,Transactions!$B:$B,"&lt;="&amp;N$12)</f>
        <v>0</v>
      </c>
      <c r="O88" s="159">
        <f t="shared" si="26"/>
        <v>0</v>
      </c>
      <c r="P88" s="159">
        <f t="shared" si="27"/>
        <v>0</v>
      </c>
    </row>
    <row r="89" spans="1:16" s="23" customFormat="1" x14ac:dyDescent="0.2">
      <c r="A89" s="229" t="str">
        <v>Util. TV / Internet</v>
      </c>
      <c r="B89" s="4"/>
      <c r="C89" s="83">
        <f>-SUMIFS(Transactions!$J:$J,Transactions!$G:$G,YearlyReport!$A89,Transactions!$B:$B,"&gt;="&amp;C$11,Transactions!$B:$B,"&lt;="&amp;C$12)+SUMIFS(Transactions!$I:$I,Transactions!$G:$G,YearlyReport!$A89,Transactions!$B:$B,"&gt;="&amp;C$11,Transactions!$B:$B,"&lt;="&amp;C$12)</f>
        <v>0</v>
      </c>
      <c r="D89" s="83">
        <f>-SUMIFS(Transactions!$J:$J,Transactions!$G:$G,YearlyReport!$A89,Transactions!$B:$B,"&gt;="&amp;D$11,Transactions!$B:$B,"&lt;="&amp;D$12)+SUMIFS(Transactions!$I:$I,Transactions!$G:$G,YearlyReport!$A89,Transactions!$B:$B,"&gt;="&amp;D$11,Transactions!$B:$B,"&lt;="&amp;D$12)</f>
        <v>0</v>
      </c>
      <c r="E89" s="83">
        <f>-SUMIFS(Transactions!$J:$J,Transactions!$G:$G,YearlyReport!$A89,Transactions!$B:$B,"&gt;="&amp;E$11,Transactions!$B:$B,"&lt;="&amp;E$12)+SUMIFS(Transactions!$I:$I,Transactions!$G:$G,YearlyReport!$A89,Transactions!$B:$B,"&gt;="&amp;E$11,Transactions!$B:$B,"&lt;="&amp;E$12)</f>
        <v>0</v>
      </c>
      <c r="F89" s="83">
        <f>-SUMIFS(Transactions!$J:$J,Transactions!$G:$G,YearlyReport!$A89,Transactions!$B:$B,"&gt;="&amp;F$11,Transactions!$B:$B,"&lt;="&amp;F$12)+SUMIFS(Transactions!$I:$I,Transactions!$G:$G,YearlyReport!$A89,Transactions!$B:$B,"&gt;="&amp;F$11,Transactions!$B:$B,"&lt;="&amp;F$12)</f>
        <v>0</v>
      </c>
      <c r="G89" s="83">
        <f>-SUMIFS(Transactions!$J:$J,Transactions!$G:$G,YearlyReport!$A89,Transactions!$B:$B,"&gt;="&amp;G$11,Transactions!$B:$B,"&lt;="&amp;G$12)+SUMIFS(Transactions!$I:$I,Transactions!$G:$G,YearlyReport!$A89,Transactions!$B:$B,"&gt;="&amp;G$11,Transactions!$B:$B,"&lt;="&amp;G$12)</f>
        <v>0</v>
      </c>
      <c r="H89" s="83">
        <f>-SUMIFS(Transactions!$J:$J,Transactions!$G:$G,YearlyReport!$A89,Transactions!$B:$B,"&gt;="&amp;H$11,Transactions!$B:$B,"&lt;="&amp;H$12)+SUMIFS(Transactions!$I:$I,Transactions!$G:$G,YearlyReport!$A89,Transactions!$B:$B,"&gt;="&amp;H$11,Transactions!$B:$B,"&lt;="&amp;H$12)</f>
        <v>0</v>
      </c>
      <c r="I89" s="83">
        <f>-SUMIFS(Transactions!$J:$J,Transactions!$G:$G,YearlyReport!$A89,Transactions!$B:$B,"&gt;="&amp;I$11,Transactions!$B:$B,"&lt;="&amp;I$12)+SUMIFS(Transactions!$I:$I,Transactions!$G:$G,YearlyReport!$A89,Transactions!$B:$B,"&gt;="&amp;I$11,Transactions!$B:$B,"&lt;="&amp;I$12)</f>
        <v>0</v>
      </c>
      <c r="J89" s="83">
        <f>-SUMIFS(Transactions!$J:$J,Transactions!$G:$G,YearlyReport!$A89,Transactions!$B:$B,"&gt;="&amp;J$11,Transactions!$B:$B,"&lt;="&amp;J$12)+SUMIFS(Transactions!$I:$I,Transactions!$G:$G,YearlyReport!$A89,Transactions!$B:$B,"&gt;="&amp;J$11,Transactions!$B:$B,"&lt;="&amp;J$12)</f>
        <v>0</v>
      </c>
      <c r="K89" s="83">
        <f>-SUMIFS(Transactions!$J:$J,Transactions!$G:$G,YearlyReport!$A89,Transactions!$B:$B,"&gt;="&amp;K$11,Transactions!$B:$B,"&lt;="&amp;K$12)+SUMIFS(Transactions!$I:$I,Transactions!$G:$G,YearlyReport!$A89,Transactions!$B:$B,"&gt;="&amp;K$11,Transactions!$B:$B,"&lt;="&amp;K$12)</f>
        <v>0</v>
      </c>
      <c r="L89" s="83">
        <f>-SUMIFS(Transactions!$J:$J,Transactions!$G:$G,YearlyReport!$A89,Transactions!$B:$B,"&gt;="&amp;L$11,Transactions!$B:$B,"&lt;="&amp;L$12)+SUMIFS(Transactions!$I:$I,Transactions!$G:$G,YearlyReport!$A89,Transactions!$B:$B,"&gt;="&amp;L$11,Transactions!$B:$B,"&lt;="&amp;L$12)</f>
        <v>0</v>
      </c>
      <c r="M89" s="83">
        <f>-SUMIFS(Transactions!$J:$J,Transactions!$G:$G,YearlyReport!$A89,Transactions!$B:$B,"&gt;="&amp;M$11,Transactions!$B:$B,"&lt;="&amp;M$12)+SUMIFS(Transactions!$I:$I,Transactions!$G:$G,YearlyReport!$A89,Transactions!$B:$B,"&gt;="&amp;M$11,Transactions!$B:$B,"&lt;="&amp;M$12)</f>
        <v>0</v>
      </c>
      <c r="N89" s="83">
        <f>-SUMIFS(Transactions!$J:$J,Transactions!$G:$G,YearlyReport!$A89,Transactions!$B:$B,"&gt;="&amp;N$11,Transactions!$B:$B,"&lt;="&amp;N$12)+SUMIFS(Transactions!$I:$I,Transactions!$G:$G,YearlyReport!$A89,Transactions!$B:$B,"&gt;="&amp;N$11,Transactions!$B:$B,"&lt;="&amp;N$12)</f>
        <v>0</v>
      </c>
      <c r="O89" s="159">
        <f t="shared" si="26"/>
        <v>0</v>
      </c>
      <c r="P89" s="159">
        <f t="shared" si="27"/>
        <v>0</v>
      </c>
    </row>
    <row r="90" spans="1:16" s="23" customFormat="1" x14ac:dyDescent="0.2">
      <c r="A90" s="229" t="str">
        <v>Util. Water</v>
      </c>
      <c r="B90" s="4"/>
      <c r="C90" s="83">
        <f>-SUMIFS(Transactions!$J:$J,Transactions!$G:$G,YearlyReport!$A90,Transactions!$B:$B,"&gt;="&amp;C$11,Transactions!$B:$B,"&lt;="&amp;C$12)+SUMIFS(Transactions!$I:$I,Transactions!$G:$G,YearlyReport!$A90,Transactions!$B:$B,"&gt;="&amp;C$11,Transactions!$B:$B,"&lt;="&amp;C$12)</f>
        <v>0</v>
      </c>
      <c r="D90" s="83">
        <f>-SUMIFS(Transactions!$J:$J,Transactions!$G:$G,YearlyReport!$A90,Transactions!$B:$B,"&gt;="&amp;D$11,Transactions!$B:$B,"&lt;="&amp;D$12)+SUMIFS(Transactions!$I:$I,Transactions!$G:$G,YearlyReport!$A90,Transactions!$B:$B,"&gt;="&amp;D$11,Transactions!$B:$B,"&lt;="&amp;D$12)</f>
        <v>0</v>
      </c>
      <c r="E90" s="83">
        <f>-SUMIFS(Transactions!$J:$J,Transactions!$G:$G,YearlyReport!$A90,Transactions!$B:$B,"&gt;="&amp;E$11,Transactions!$B:$B,"&lt;="&amp;E$12)+SUMIFS(Transactions!$I:$I,Transactions!$G:$G,YearlyReport!$A90,Transactions!$B:$B,"&gt;="&amp;E$11,Transactions!$B:$B,"&lt;="&amp;E$12)</f>
        <v>0</v>
      </c>
      <c r="F90" s="83">
        <f>-SUMIFS(Transactions!$J:$J,Transactions!$G:$G,YearlyReport!$A90,Transactions!$B:$B,"&gt;="&amp;F$11,Transactions!$B:$B,"&lt;="&amp;F$12)+SUMIFS(Transactions!$I:$I,Transactions!$G:$G,YearlyReport!$A90,Transactions!$B:$B,"&gt;="&amp;F$11,Transactions!$B:$B,"&lt;="&amp;F$12)</f>
        <v>0</v>
      </c>
      <c r="G90" s="83">
        <f>-SUMIFS(Transactions!$J:$J,Transactions!$G:$G,YearlyReport!$A90,Transactions!$B:$B,"&gt;="&amp;G$11,Transactions!$B:$B,"&lt;="&amp;G$12)+SUMIFS(Transactions!$I:$I,Transactions!$G:$G,YearlyReport!$A90,Transactions!$B:$B,"&gt;="&amp;G$11,Transactions!$B:$B,"&lt;="&amp;G$12)</f>
        <v>0</v>
      </c>
      <c r="H90" s="83">
        <f>-SUMIFS(Transactions!$J:$J,Transactions!$G:$G,YearlyReport!$A90,Transactions!$B:$B,"&gt;="&amp;H$11,Transactions!$B:$B,"&lt;="&amp;H$12)+SUMIFS(Transactions!$I:$I,Transactions!$G:$G,YearlyReport!$A90,Transactions!$B:$B,"&gt;="&amp;H$11,Transactions!$B:$B,"&lt;="&amp;H$12)</f>
        <v>0</v>
      </c>
      <c r="I90" s="83">
        <f>-SUMIFS(Transactions!$J:$J,Transactions!$G:$G,YearlyReport!$A90,Transactions!$B:$B,"&gt;="&amp;I$11,Transactions!$B:$B,"&lt;="&amp;I$12)+SUMIFS(Transactions!$I:$I,Transactions!$G:$G,YearlyReport!$A90,Transactions!$B:$B,"&gt;="&amp;I$11,Transactions!$B:$B,"&lt;="&amp;I$12)</f>
        <v>0</v>
      </c>
      <c r="J90" s="83">
        <f>-SUMIFS(Transactions!$J:$J,Transactions!$G:$G,YearlyReport!$A90,Transactions!$B:$B,"&gt;="&amp;J$11,Transactions!$B:$B,"&lt;="&amp;J$12)+SUMIFS(Transactions!$I:$I,Transactions!$G:$G,YearlyReport!$A90,Transactions!$B:$B,"&gt;="&amp;J$11,Transactions!$B:$B,"&lt;="&amp;J$12)</f>
        <v>0</v>
      </c>
      <c r="K90" s="83">
        <f>-SUMIFS(Transactions!$J:$J,Transactions!$G:$G,YearlyReport!$A90,Transactions!$B:$B,"&gt;="&amp;K$11,Transactions!$B:$B,"&lt;="&amp;K$12)+SUMIFS(Transactions!$I:$I,Transactions!$G:$G,YearlyReport!$A90,Transactions!$B:$B,"&gt;="&amp;K$11,Transactions!$B:$B,"&lt;="&amp;K$12)</f>
        <v>0</v>
      </c>
      <c r="L90" s="83">
        <f>-SUMIFS(Transactions!$J:$J,Transactions!$G:$G,YearlyReport!$A90,Transactions!$B:$B,"&gt;="&amp;L$11,Transactions!$B:$B,"&lt;="&amp;L$12)+SUMIFS(Transactions!$I:$I,Transactions!$G:$G,YearlyReport!$A90,Transactions!$B:$B,"&gt;="&amp;L$11,Transactions!$B:$B,"&lt;="&amp;L$12)</f>
        <v>0</v>
      </c>
      <c r="M90" s="83">
        <f>-SUMIFS(Transactions!$J:$J,Transactions!$G:$G,YearlyReport!$A90,Transactions!$B:$B,"&gt;="&amp;M$11,Transactions!$B:$B,"&lt;="&amp;M$12)+SUMIFS(Transactions!$I:$I,Transactions!$G:$G,YearlyReport!$A90,Transactions!$B:$B,"&gt;="&amp;M$11,Transactions!$B:$B,"&lt;="&amp;M$12)</f>
        <v>0</v>
      </c>
      <c r="N90" s="83">
        <f>-SUMIFS(Transactions!$J:$J,Transactions!$G:$G,YearlyReport!$A90,Transactions!$B:$B,"&gt;="&amp;N$11,Transactions!$B:$B,"&lt;="&amp;N$12)+SUMIFS(Transactions!$I:$I,Transactions!$G:$G,YearlyReport!$A90,Transactions!$B:$B,"&gt;="&amp;N$11,Transactions!$B:$B,"&lt;="&amp;N$12)</f>
        <v>0</v>
      </c>
      <c r="O90" s="159">
        <f t="shared" si="26"/>
        <v>0</v>
      </c>
      <c r="P90" s="159">
        <f t="shared" si="27"/>
        <v>0</v>
      </c>
    </row>
    <row r="91" spans="1:16" s="23" customFormat="1" x14ac:dyDescent="0.2">
      <c r="A91" s="229" t="str">
        <v xml:space="preserve"> - </v>
      </c>
      <c r="B91" s="4"/>
      <c r="C91" s="83">
        <f>-SUMIFS(Transactions!$J:$J,Transactions!$G:$G,YearlyReport!$A91,Transactions!$B:$B,"&gt;="&amp;C$11,Transactions!$B:$B,"&lt;="&amp;C$12)+SUMIFS(Transactions!$I:$I,Transactions!$G:$G,YearlyReport!$A91,Transactions!$B:$B,"&gt;="&amp;C$11,Transactions!$B:$B,"&lt;="&amp;C$12)</f>
        <v>0</v>
      </c>
      <c r="D91" s="83">
        <f>-SUMIFS(Transactions!$J:$J,Transactions!$G:$G,YearlyReport!$A91,Transactions!$B:$B,"&gt;="&amp;D$11,Transactions!$B:$B,"&lt;="&amp;D$12)+SUMIFS(Transactions!$I:$I,Transactions!$G:$G,YearlyReport!$A91,Transactions!$B:$B,"&gt;="&amp;D$11,Transactions!$B:$B,"&lt;="&amp;D$12)</f>
        <v>0</v>
      </c>
      <c r="E91" s="83">
        <f>-SUMIFS(Transactions!$J:$J,Transactions!$G:$G,YearlyReport!$A91,Transactions!$B:$B,"&gt;="&amp;E$11,Transactions!$B:$B,"&lt;="&amp;E$12)+SUMIFS(Transactions!$I:$I,Transactions!$G:$G,YearlyReport!$A91,Transactions!$B:$B,"&gt;="&amp;E$11,Transactions!$B:$B,"&lt;="&amp;E$12)</f>
        <v>0</v>
      </c>
      <c r="F91" s="83">
        <f>-SUMIFS(Transactions!$J:$J,Transactions!$G:$G,YearlyReport!$A91,Transactions!$B:$B,"&gt;="&amp;F$11,Transactions!$B:$B,"&lt;="&amp;F$12)+SUMIFS(Transactions!$I:$I,Transactions!$G:$G,YearlyReport!$A91,Transactions!$B:$B,"&gt;="&amp;F$11,Transactions!$B:$B,"&lt;="&amp;F$12)</f>
        <v>0</v>
      </c>
      <c r="G91" s="83">
        <f>-SUMIFS(Transactions!$J:$J,Transactions!$G:$G,YearlyReport!$A91,Transactions!$B:$B,"&gt;="&amp;G$11,Transactions!$B:$B,"&lt;="&amp;G$12)+SUMIFS(Transactions!$I:$I,Transactions!$G:$G,YearlyReport!$A91,Transactions!$B:$B,"&gt;="&amp;G$11,Transactions!$B:$B,"&lt;="&amp;G$12)</f>
        <v>0</v>
      </c>
      <c r="H91" s="83">
        <f>-SUMIFS(Transactions!$J:$J,Transactions!$G:$G,YearlyReport!$A91,Transactions!$B:$B,"&gt;="&amp;H$11,Transactions!$B:$B,"&lt;="&amp;H$12)+SUMIFS(Transactions!$I:$I,Transactions!$G:$G,YearlyReport!$A91,Transactions!$B:$B,"&gt;="&amp;H$11,Transactions!$B:$B,"&lt;="&amp;H$12)</f>
        <v>0</v>
      </c>
      <c r="I91" s="83">
        <f>-SUMIFS(Transactions!$J:$J,Transactions!$G:$G,YearlyReport!$A91,Transactions!$B:$B,"&gt;="&amp;I$11,Transactions!$B:$B,"&lt;="&amp;I$12)+SUMIFS(Transactions!$I:$I,Transactions!$G:$G,YearlyReport!$A91,Transactions!$B:$B,"&gt;="&amp;I$11,Transactions!$B:$B,"&lt;="&amp;I$12)</f>
        <v>0</v>
      </c>
      <c r="J91" s="83">
        <f>-SUMIFS(Transactions!$J:$J,Transactions!$G:$G,YearlyReport!$A91,Transactions!$B:$B,"&gt;="&amp;J$11,Transactions!$B:$B,"&lt;="&amp;J$12)+SUMIFS(Transactions!$I:$I,Transactions!$G:$G,YearlyReport!$A91,Transactions!$B:$B,"&gt;="&amp;J$11,Transactions!$B:$B,"&lt;="&amp;J$12)</f>
        <v>0</v>
      </c>
      <c r="K91" s="83">
        <f>-SUMIFS(Transactions!$J:$J,Transactions!$G:$G,YearlyReport!$A91,Transactions!$B:$B,"&gt;="&amp;K$11,Transactions!$B:$B,"&lt;="&amp;K$12)+SUMIFS(Transactions!$I:$I,Transactions!$G:$G,YearlyReport!$A91,Transactions!$B:$B,"&gt;="&amp;K$11,Transactions!$B:$B,"&lt;="&amp;K$12)</f>
        <v>0</v>
      </c>
      <c r="L91" s="83">
        <f>-SUMIFS(Transactions!$J:$J,Transactions!$G:$G,YearlyReport!$A91,Transactions!$B:$B,"&gt;="&amp;L$11,Transactions!$B:$B,"&lt;="&amp;L$12)+SUMIFS(Transactions!$I:$I,Transactions!$G:$G,YearlyReport!$A91,Transactions!$B:$B,"&gt;="&amp;L$11,Transactions!$B:$B,"&lt;="&amp;L$12)</f>
        <v>0</v>
      </c>
      <c r="M91" s="83">
        <f>-SUMIFS(Transactions!$J:$J,Transactions!$G:$G,YearlyReport!$A91,Transactions!$B:$B,"&gt;="&amp;M$11,Transactions!$B:$B,"&lt;="&amp;M$12)+SUMIFS(Transactions!$I:$I,Transactions!$G:$G,YearlyReport!$A91,Transactions!$B:$B,"&gt;="&amp;M$11,Transactions!$B:$B,"&lt;="&amp;M$12)</f>
        <v>0</v>
      </c>
      <c r="N91" s="83">
        <f>-SUMIFS(Transactions!$J:$J,Transactions!$G:$G,YearlyReport!$A91,Transactions!$B:$B,"&gt;="&amp;N$11,Transactions!$B:$B,"&lt;="&amp;N$12)+SUMIFS(Transactions!$I:$I,Transactions!$G:$G,YearlyReport!$A91,Transactions!$B:$B,"&gt;="&amp;N$11,Transactions!$B:$B,"&lt;="&amp;N$12)</f>
        <v>0</v>
      </c>
      <c r="O91" s="159">
        <f t="shared" si="26"/>
        <v>0</v>
      </c>
      <c r="P91" s="159">
        <f t="shared" si="27"/>
        <v>0</v>
      </c>
    </row>
    <row r="92" spans="1:16" s="23" customFormat="1" x14ac:dyDescent="0.2">
      <c r="A92" s="229" t="str">
        <v xml:space="preserve"> - </v>
      </c>
      <c r="B92" s="4"/>
      <c r="C92" s="83">
        <f>-SUMIFS(Transactions!$J:$J,Transactions!$G:$G,YearlyReport!$A92,Transactions!$B:$B,"&gt;="&amp;C$11,Transactions!$B:$B,"&lt;="&amp;C$12)+SUMIFS(Transactions!$I:$I,Transactions!$G:$G,YearlyReport!$A92,Transactions!$B:$B,"&gt;="&amp;C$11,Transactions!$B:$B,"&lt;="&amp;C$12)</f>
        <v>0</v>
      </c>
      <c r="D92" s="83">
        <f>-SUMIFS(Transactions!$J:$J,Transactions!$G:$G,YearlyReport!$A92,Transactions!$B:$B,"&gt;="&amp;D$11,Transactions!$B:$B,"&lt;="&amp;D$12)+SUMIFS(Transactions!$I:$I,Transactions!$G:$G,YearlyReport!$A92,Transactions!$B:$B,"&gt;="&amp;D$11,Transactions!$B:$B,"&lt;="&amp;D$12)</f>
        <v>0</v>
      </c>
      <c r="E92" s="83">
        <f>-SUMIFS(Transactions!$J:$J,Transactions!$G:$G,YearlyReport!$A92,Transactions!$B:$B,"&gt;="&amp;E$11,Transactions!$B:$B,"&lt;="&amp;E$12)+SUMIFS(Transactions!$I:$I,Transactions!$G:$G,YearlyReport!$A92,Transactions!$B:$B,"&gt;="&amp;E$11,Transactions!$B:$B,"&lt;="&amp;E$12)</f>
        <v>0</v>
      </c>
      <c r="F92" s="83">
        <f>-SUMIFS(Transactions!$J:$J,Transactions!$G:$G,YearlyReport!$A92,Transactions!$B:$B,"&gt;="&amp;F$11,Transactions!$B:$B,"&lt;="&amp;F$12)+SUMIFS(Transactions!$I:$I,Transactions!$G:$G,YearlyReport!$A92,Transactions!$B:$B,"&gt;="&amp;F$11,Transactions!$B:$B,"&lt;="&amp;F$12)</f>
        <v>0</v>
      </c>
      <c r="G92" s="83">
        <f>-SUMIFS(Transactions!$J:$J,Transactions!$G:$G,YearlyReport!$A92,Transactions!$B:$B,"&gt;="&amp;G$11,Transactions!$B:$B,"&lt;="&amp;G$12)+SUMIFS(Transactions!$I:$I,Transactions!$G:$G,YearlyReport!$A92,Transactions!$B:$B,"&gt;="&amp;G$11,Transactions!$B:$B,"&lt;="&amp;G$12)</f>
        <v>0</v>
      </c>
      <c r="H92" s="83">
        <f>-SUMIFS(Transactions!$J:$J,Transactions!$G:$G,YearlyReport!$A92,Transactions!$B:$B,"&gt;="&amp;H$11,Transactions!$B:$B,"&lt;="&amp;H$12)+SUMIFS(Transactions!$I:$I,Transactions!$G:$G,YearlyReport!$A92,Transactions!$B:$B,"&gt;="&amp;H$11,Transactions!$B:$B,"&lt;="&amp;H$12)</f>
        <v>0</v>
      </c>
      <c r="I92" s="83">
        <f>-SUMIFS(Transactions!$J:$J,Transactions!$G:$G,YearlyReport!$A92,Transactions!$B:$B,"&gt;="&amp;I$11,Transactions!$B:$B,"&lt;="&amp;I$12)+SUMIFS(Transactions!$I:$I,Transactions!$G:$G,YearlyReport!$A92,Transactions!$B:$B,"&gt;="&amp;I$11,Transactions!$B:$B,"&lt;="&amp;I$12)</f>
        <v>0</v>
      </c>
      <c r="J92" s="83">
        <f>-SUMIFS(Transactions!$J:$J,Transactions!$G:$G,YearlyReport!$A92,Transactions!$B:$B,"&gt;="&amp;J$11,Transactions!$B:$B,"&lt;="&amp;J$12)+SUMIFS(Transactions!$I:$I,Transactions!$G:$G,YearlyReport!$A92,Transactions!$B:$B,"&gt;="&amp;J$11,Transactions!$B:$B,"&lt;="&amp;J$12)</f>
        <v>0</v>
      </c>
      <c r="K92" s="83">
        <f>-SUMIFS(Transactions!$J:$J,Transactions!$G:$G,YearlyReport!$A92,Transactions!$B:$B,"&gt;="&amp;K$11,Transactions!$B:$B,"&lt;="&amp;K$12)+SUMIFS(Transactions!$I:$I,Transactions!$G:$G,YearlyReport!$A92,Transactions!$B:$B,"&gt;="&amp;K$11,Transactions!$B:$B,"&lt;="&amp;K$12)</f>
        <v>0</v>
      </c>
      <c r="L92" s="83">
        <f>-SUMIFS(Transactions!$J:$J,Transactions!$G:$G,YearlyReport!$A92,Transactions!$B:$B,"&gt;="&amp;L$11,Transactions!$B:$B,"&lt;="&amp;L$12)+SUMIFS(Transactions!$I:$I,Transactions!$G:$G,YearlyReport!$A92,Transactions!$B:$B,"&gt;="&amp;L$11,Transactions!$B:$B,"&lt;="&amp;L$12)</f>
        <v>0</v>
      </c>
      <c r="M92" s="83">
        <f>-SUMIFS(Transactions!$J:$J,Transactions!$G:$G,YearlyReport!$A92,Transactions!$B:$B,"&gt;="&amp;M$11,Transactions!$B:$B,"&lt;="&amp;M$12)+SUMIFS(Transactions!$I:$I,Transactions!$G:$G,YearlyReport!$A92,Transactions!$B:$B,"&gt;="&amp;M$11,Transactions!$B:$B,"&lt;="&amp;M$12)</f>
        <v>0</v>
      </c>
      <c r="N92" s="83">
        <f>-SUMIFS(Transactions!$J:$J,Transactions!$G:$G,YearlyReport!$A92,Transactions!$B:$B,"&gt;="&amp;N$11,Transactions!$B:$B,"&lt;="&amp;N$12)+SUMIFS(Transactions!$I:$I,Transactions!$G:$G,YearlyReport!$A92,Transactions!$B:$B,"&gt;="&amp;N$11,Transactions!$B:$B,"&lt;="&amp;N$12)</f>
        <v>0</v>
      </c>
      <c r="O92" s="159">
        <f t="shared" si="26"/>
        <v>0</v>
      </c>
      <c r="P92" s="159">
        <f t="shared" si="27"/>
        <v>0</v>
      </c>
    </row>
    <row r="93" spans="1:16" s="23" customFormat="1" x14ac:dyDescent="0.2">
      <c r="A93" s="229" t="str">
        <v xml:space="preserve"> - </v>
      </c>
      <c r="B93" s="4"/>
      <c r="C93" s="83">
        <f>-SUMIFS(Transactions!$J:$J,Transactions!$G:$G,YearlyReport!$A93,Transactions!$B:$B,"&gt;="&amp;C$11,Transactions!$B:$B,"&lt;="&amp;C$12)+SUMIFS(Transactions!$I:$I,Transactions!$G:$G,YearlyReport!$A93,Transactions!$B:$B,"&gt;="&amp;C$11,Transactions!$B:$B,"&lt;="&amp;C$12)</f>
        <v>0</v>
      </c>
      <c r="D93" s="83">
        <f>-SUMIFS(Transactions!$J:$J,Transactions!$G:$G,YearlyReport!$A93,Transactions!$B:$B,"&gt;="&amp;D$11,Transactions!$B:$B,"&lt;="&amp;D$12)+SUMIFS(Transactions!$I:$I,Transactions!$G:$G,YearlyReport!$A93,Transactions!$B:$B,"&gt;="&amp;D$11,Transactions!$B:$B,"&lt;="&amp;D$12)</f>
        <v>0</v>
      </c>
      <c r="E93" s="83">
        <f>-SUMIFS(Transactions!$J:$J,Transactions!$G:$G,YearlyReport!$A93,Transactions!$B:$B,"&gt;="&amp;E$11,Transactions!$B:$B,"&lt;="&amp;E$12)+SUMIFS(Transactions!$I:$I,Transactions!$G:$G,YearlyReport!$A93,Transactions!$B:$B,"&gt;="&amp;E$11,Transactions!$B:$B,"&lt;="&amp;E$12)</f>
        <v>0</v>
      </c>
      <c r="F93" s="83">
        <f>-SUMIFS(Transactions!$J:$J,Transactions!$G:$G,YearlyReport!$A93,Transactions!$B:$B,"&gt;="&amp;F$11,Transactions!$B:$B,"&lt;="&amp;F$12)+SUMIFS(Transactions!$I:$I,Transactions!$G:$G,YearlyReport!$A93,Transactions!$B:$B,"&gt;="&amp;F$11,Transactions!$B:$B,"&lt;="&amp;F$12)</f>
        <v>0</v>
      </c>
      <c r="G93" s="83">
        <f>-SUMIFS(Transactions!$J:$J,Transactions!$G:$G,YearlyReport!$A93,Transactions!$B:$B,"&gt;="&amp;G$11,Transactions!$B:$B,"&lt;="&amp;G$12)+SUMIFS(Transactions!$I:$I,Transactions!$G:$G,YearlyReport!$A93,Transactions!$B:$B,"&gt;="&amp;G$11,Transactions!$B:$B,"&lt;="&amp;G$12)</f>
        <v>0</v>
      </c>
      <c r="H93" s="83">
        <f>-SUMIFS(Transactions!$J:$J,Transactions!$G:$G,YearlyReport!$A93,Transactions!$B:$B,"&gt;="&amp;H$11,Transactions!$B:$B,"&lt;="&amp;H$12)+SUMIFS(Transactions!$I:$I,Transactions!$G:$G,YearlyReport!$A93,Transactions!$B:$B,"&gt;="&amp;H$11,Transactions!$B:$B,"&lt;="&amp;H$12)</f>
        <v>0</v>
      </c>
      <c r="I93" s="83">
        <f>-SUMIFS(Transactions!$J:$J,Transactions!$G:$G,YearlyReport!$A93,Transactions!$B:$B,"&gt;="&amp;I$11,Transactions!$B:$B,"&lt;="&amp;I$12)+SUMIFS(Transactions!$I:$I,Transactions!$G:$G,YearlyReport!$A93,Transactions!$B:$B,"&gt;="&amp;I$11,Transactions!$B:$B,"&lt;="&amp;I$12)</f>
        <v>0</v>
      </c>
      <c r="J93" s="83">
        <f>-SUMIFS(Transactions!$J:$J,Transactions!$G:$G,YearlyReport!$A93,Transactions!$B:$B,"&gt;="&amp;J$11,Transactions!$B:$B,"&lt;="&amp;J$12)+SUMIFS(Transactions!$I:$I,Transactions!$G:$G,YearlyReport!$A93,Transactions!$B:$B,"&gt;="&amp;J$11,Transactions!$B:$B,"&lt;="&amp;J$12)</f>
        <v>0</v>
      </c>
      <c r="K93" s="83">
        <f>-SUMIFS(Transactions!$J:$J,Transactions!$G:$G,YearlyReport!$A93,Transactions!$B:$B,"&gt;="&amp;K$11,Transactions!$B:$B,"&lt;="&amp;K$12)+SUMIFS(Transactions!$I:$I,Transactions!$G:$G,YearlyReport!$A93,Transactions!$B:$B,"&gt;="&amp;K$11,Transactions!$B:$B,"&lt;="&amp;K$12)</f>
        <v>0</v>
      </c>
      <c r="L93" s="83">
        <f>-SUMIFS(Transactions!$J:$J,Transactions!$G:$G,YearlyReport!$A93,Transactions!$B:$B,"&gt;="&amp;L$11,Transactions!$B:$B,"&lt;="&amp;L$12)+SUMIFS(Transactions!$I:$I,Transactions!$G:$G,YearlyReport!$A93,Transactions!$B:$B,"&gt;="&amp;L$11,Transactions!$B:$B,"&lt;="&amp;L$12)</f>
        <v>0</v>
      </c>
      <c r="M93" s="83">
        <f>-SUMIFS(Transactions!$J:$J,Transactions!$G:$G,YearlyReport!$A93,Transactions!$B:$B,"&gt;="&amp;M$11,Transactions!$B:$B,"&lt;="&amp;M$12)+SUMIFS(Transactions!$I:$I,Transactions!$G:$G,YearlyReport!$A93,Transactions!$B:$B,"&gt;="&amp;M$11,Transactions!$B:$B,"&lt;="&amp;M$12)</f>
        <v>0</v>
      </c>
      <c r="N93" s="83">
        <f>-SUMIFS(Transactions!$J:$J,Transactions!$G:$G,YearlyReport!$A93,Transactions!$B:$B,"&gt;="&amp;N$11,Transactions!$B:$B,"&lt;="&amp;N$12)+SUMIFS(Transactions!$I:$I,Transactions!$G:$G,YearlyReport!$A93,Transactions!$B:$B,"&gt;="&amp;N$11,Transactions!$B:$B,"&lt;="&amp;N$12)</f>
        <v>0</v>
      </c>
      <c r="O93" s="159">
        <f t="shared" ref="O93:O147" si="28">SUM(C93:N93)</f>
        <v>0</v>
      </c>
      <c r="P93" s="159">
        <f t="shared" ref="P93:P147" si="29">O93/COLUMNS(C93:N93)</f>
        <v>0</v>
      </c>
    </row>
    <row r="94" spans="1:16" s="23" customFormat="1" x14ac:dyDescent="0.2">
      <c r="A94" s="229" t="str">
        <v xml:space="preserve"> - </v>
      </c>
      <c r="B94" s="4"/>
      <c r="C94" s="83">
        <f>-SUMIFS(Transactions!$J:$J,Transactions!$G:$G,YearlyReport!$A94,Transactions!$B:$B,"&gt;="&amp;C$11,Transactions!$B:$B,"&lt;="&amp;C$12)+SUMIFS(Transactions!$I:$I,Transactions!$G:$G,YearlyReport!$A94,Transactions!$B:$B,"&gt;="&amp;C$11,Transactions!$B:$B,"&lt;="&amp;C$12)</f>
        <v>0</v>
      </c>
      <c r="D94" s="83">
        <f>-SUMIFS(Transactions!$J:$J,Transactions!$G:$G,YearlyReport!$A94,Transactions!$B:$B,"&gt;="&amp;D$11,Transactions!$B:$B,"&lt;="&amp;D$12)+SUMIFS(Transactions!$I:$I,Transactions!$G:$G,YearlyReport!$A94,Transactions!$B:$B,"&gt;="&amp;D$11,Transactions!$B:$B,"&lt;="&amp;D$12)</f>
        <v>0</v>
      </c>
      <c r="E94" s="83">
        <f>-SUMIFS(Transactions!$J:$J,Transactions!$G:$G,YearlyReport!$A94,Transactions!$B:$B,"&gt;="&amp;E$11,Transactions!$B:$B,"&lt;="&amp;E$12)+SUMIFS(Transactions!$I:$I,Transactions!$G:$G,YearlyReport!$A94,Transactions!$B:$B,"&gt;="&amp;E$11,Transactions!$B:$B,"&lt;="&amp;E$12)</f>
        <v>0</v>
      </c>
      <c r="F94" s="83">
        <f>-SUMIFS(Transactions!$J:$J,Transactions!$G:$G,YearlyReport!$A94,Transactions!$B:$B,"&gt;="&amp;F$11,Transactions!$B:$B,"&lt;="&amp;F$12)+SUMIFS(Transactions!$I:$I,Transactions!$G:$G,YearlyReport!$A94,Transactions!$B:$B,"&gt;="&amp;F$11,Transactions!$B:$B,"&lt;="&amp;F$12)</f>
        <v>0</v>
      </c>
      <c r="G94" s="83">
        <f>-SUMIFS(Transactions!$J:$J,Transactions!$G:$G,YearlyReport!$A94,Transactions!$B:$B,"&gt;="&amp;G$11,Transactions!$B:$B,"&lt;="&amp;G$12)+SUMIFS(Transactions!$I:$I,Transactions!$G:$G,YearlyReport!$A94,Transactions!$B:$B,"&gt;="&amp;G$11,Transactions!$B:$B,"&lt;="&amp;G$12)</f>
        <v>0</v>
      </c>
      <c r="H94" s="83">
        <f>-SUMIFS(Transactions!$J:$J,Transactions!$G:$G,YearlyReport!$A94,Transactions!$B:$B,"&gt;="&amp;H$11,Transactions!$B:$B,"&lt;="&amp;H$12)+SUMIFS(Transactions!$I:$I,Transactions!$G:$G,YearlyReport!$A94,Transactions!$B:$B,"&gt;="&amp;H$11,Transactions!$B:$B,"&lt;="&amp;H$12)</f>
        <v>0</v>
      </c>
      <c r="I94" s="83">
        <f>-SUMIFS(Transactions!$J:$J,Transactions!$G:$G,YearlyReport!$A94,Transactions!$B:$B,"&gt;="&amp;I$11,Transactions!$B:$B,"&lt;="&amp;I$12)+SUMIFS(Transactions!$I:$I,Transactions!$G:$G,YearlyReport!$A94,Transactions!$B:$B,"&gt;="&amp;I$11,Transactions!$B:$B,"&lt;="&amp;I$12)</f>
        <v>0</v>
      </c>
      <c r="J94" s="83">
        <f>-SUMIFS(Transactions!$J:$J,Transactions!$G:$G,YearlyReport!$A94,Transactions!$B:$B,"&gt;="&amp;J$11,Transactions!$B:$B,"&lt;="&amp;J$12)+SUMIFS(Transactions!$I:$I,Transactions!$G:$G,YearlyReport!$A94,Transactions!$B:$B,"&gt;="&amp;J$11,Transactions!$B:$B,"&lt;="&amp;J$12)</f>
        <v>0</v>
      </c>
      <c r="K94" s="83">
        <f>-SUMIFS(Transactions!$J:$J,Transactions!$G:$G,YearlyReport!$A94,Transactions!$B:$B,"&gt;="&amp;K$11,Transactions!$B:$B,"&lt;="&amp;K$12)+SUMIFS(Transactions!$I:$I,Transactions!$G:$G,YearlyReport!$A94,Transactions!$B:$B,"&gt;="&amp;K$11,Transactions!$B:$B,"&lt;="&amp;K$12)</f>
        <v>0</v>
      </c>
      <c r="L94" s="83">
        <f>-SUMIFS(Transactions!$J:$J,Transactions!$G:$G,YearlyReport!$A94,Transactions!$B:$B,"&gt;="&amp;L$11,Transactions!$B:$B,"&lt;="&amp;L$12)+SUMIFS(Transactions!$I:$I,Transactions!$G:$G,YearlyReport!$A94,Transactions!$B:$B,"&gt;="&amp;L$11,Transactions!$B:$B,"&lt;="&amp;L$12)</f>
        <v>0</v>
      </c>
      <c r="M94" s="83">
        <f>-SUMIFS(Transactions!$J:$J,Transactions!$G:$G,YearlyReport!$A94,Transactions!$B:$B,"&gt;="&amp;M$11,Transactions!$B:$B,"&lt;="&amp;M$12)+SUMIFS(Transactions!$I:$I,Transactions!$G:$G,YearlyReport!$A94,Transactions!$B:$B,"&gt;="&amp;M$11,Transactions!$B:$B,"&lt;="&amp;M$12)</f>
        <v>0</v>
      </c>
      <c r="N94" s="83">
        <f>-SUMIFS(Transactions!$J:$J,Transactions!$G:$G,YearlyReport!$A94,Transactions!$B:$B,"&gt;="&amp;N$11,Transactions!$B:$B,"&lt;="&amp;N$12)+SUMIFS(Transactions!$I:$I,Transactions!$G:$G,YearlyReport!$A94,Transactions!$B:$B,"&gt;="&amp;N$11,Transactions!$B:$B,"&lt;="&amp;N$12)</f>
        <v>0</v>
      </c>
      <c r="O94" s="159">
        <f t="shared" si="28"/>
        <v>0</v>
      </c>
      <c r="P94" s="159">
        <f t="shared" si="29"/>
        <v>0</v>
      </c>
    </row>
    <row r="95" spans="1:16" s="23" customFormat="1" x14ac:dyDescent="0.2">
      <c r="A95" s="229" t="str">
        <v xml:space="preserve"> - </v>
      </c>
      <c r="B95" s="4"/>
      <c r="C95" s="83">
        <f>-SUMIFS(Transactions!$J:$J,Transactions!$G:$G,YearlyReport!$A95,Transactions!$B:$B,"&gt;="&amp;C$11,Transactions!$B:$B,"&lt;="&amp;C$12)+SUMIFS(Transactions!$I:$I,Transactions!$G:$G,YearlyReport!$A95,Transactions!$B:$B,"&gt;="&amp;C$11,Transactions!$B:$B,"&lt;="&amp;C$12)</f>
        <v>0</v>
      </c>
      <c r="D95" s="83">
        <f>-SUMIFS(Transactions!$J:$J,Transactions!$G:$G,YearlyReport!$A95,Transactions!$B:$B,"&gt;="&amp;D$11,Transactions!$B:$B,"&lt;="&amp;D$12)+SUMIFS(Transactions!$I:$I,Transactions!$G:$G,YearlyReport!$A95,Transactions!$B:$B,"&gt;="&amp;D$11,Transactions!$B:$B,"&lt;="&amp;D$12)</f>
        <v>0</v>
      </c>
      <c r="E95" s="83">
        <f>-SUMIFS(Transactions!$J:$J,Transactions!$G:$G,YearlyReport!$A95,Transactions!$B:$B,"&gt;="&amp;E$11,Transactions!$B:$B,"&lt;="&amp;E$12)+SUMIFS(Transactions!$I:$I,Transactions!$G:$G,YearlyReport!$A95,Transactions!$B:$B,"&gt;="&amp;E$11,Transactions!$B:$B,"&lt;="&amp;E$12)</f>
        <v>0</v>
      </c>
      <c r="F95" s="83">
        <f>-SUMIFS(Transactions!$J:$J,Transactions!$G:$G,YearlyReport!$A95,Transactions!$B:$B,"&gt;="&amp;F$11,Transactions!$B:$B,"&lt;="&amp;F$12)+SUMIFS(Transactions!$I:$I,Transactions!$G:$G,YearlyReport!$A95,Transactions!$B:$B,"&gt;="&amp;F$11,Transactions!$B:$B,"&lt;="&amp;F$12)</f>
        <v>0</v>
      </c>
      <c r="G95" s="83">
        <f>-SUMIFS(Transactions!$J:$J,Transactions!$G:$G,YearlyReport!$A95,Transactions!$B:$B,"&gt;="&amp;G$11,Transactions!$B:$B,"&lt;="&amp;G$12)+SUMIFS(Transactions!$I:$I,Transactions!$G:$G,YearlyReport!$A95,Transactions!$B:$B,"&gt;="&amp;G$11,Transactions!$B:$B,"&lt;="&amp;G$12)</f>
        <v>0</v>
      </c>
      <c r="H95" s="83">
        <f>-SUMIFS(Transactions!$J:$J,Transactions!$G:$G,YearlyReport!$A95,Transactions!$B:$B,"&gt;="&amp;H$11,Transactions!$B:$B,"&lt;="&amp;H$12)+SUMIFS(Transactions!$I:$I,Transactions!$G:$G,YearlyReport!$A95,Transactions!$B:$B,"&gt;="&amp;H$11,Transactions!$B:$B,"&lt;="&amp;H$12)</f>
        <v>0</v>
      </c>
      <c r="I95" s="83">
        <f>-SUMIFS(Transactions!$J:$J,Transactions!$G:$G,YearlyReport!$A95,Transactions!$B:$B,"&gt;="&amp;I$11,Transactions!$B:$B,"&lt;="&amp;I$12)+SUMIFS(Transactions!$I:$I,Transactions!$G:$G,YearlyReport!$A95,Transactions!$B:$B,"&gt;="&amp;I$11,Transactions!$B:$B,"&lt;="&amp;I$12)</f>
        <v>0</v>
      </c>
      <c r="J95" s="83">
        <f>-SUMIFS(Transactions!$J:$J,Transactions!$G:$G,YearlyReport!$A95,Transactions!$B:$B,"&gt;="&amp;J$11,Transactions!$B:$B,"&lt;="&amp;J$12)+SUMIFS(Transactions!$I:$I,Transactions!$G:$G,YearlyReport!$A95,Transactions!$B:$B,"&gt;="&amp;J$11,Transactions!$B:$B,"&lt;="&amp;J$12)</f>
        <v>0</v>
      </c>
      <c r="K95" s="83">
        <f>-SUMIFS(Transactions!$J:$J,Transactions!$G:$G,YearlyReport!$A95,Transactions!$B:$B,"&gt;="&amp;K$11,Transactions!$B:$B,"&lt;="&amp;K$12)+SUMIFS(Transactions!$I:$I,Transactions!$G:$G,YearlyReport!$A95,Transactions!$B:$B,"&gt;="&amp;K$11,Transactions!$B:$B,"&lt;="&amp;K$12)</f>
        <v>0</v>
      </c>
      <c r="L95" s="83">
        <f>-SUMIFS(Transactions!$J:$J,Transactions!$G:$G,YearlyReport!$A95,Transactions!$B:$B,"&gt;="&amp;L$11,Transactions!$B:$B,"&lt;="&amp;L$12)+SUMIFS(Transactions!$I:$I,Transactions!$G:$G,YearlyReport!$A95,Transactions!$B:$B,"&gt;="&amp;L$11,Transactions!$B:$B,"&lt;="&amp;L$12)</f>
        <v>0</v>
      </c>
      <c r="M95" s="83">
        <f>-SUMIFS(Transactions!$J:$J,Transactions!$G:$G,YearlyReport!$A95,Transactions!$B:$B,"&gt;="&amp;M$11,Transactions!$B:$B,"&lt;="&amp;M$12)+SUMIFS(Transactions!$I:$I,Transactions!$G:$G,YearlyReport!$A95,Transactions!$B:$B,"&gt;="&amp;M$11,Transactions!$B:$B,"&lt;="&amp;M$12)</f>
        <v>0</v>
      </c>
      <c r="N95" s="83">
        <f>-SUMIFS(Transactions!$J:$J,Transactions!$G:$G,YearlyReport!$A95,Transactions!$B:$B,"&gt;="&amp;N$11,Transactions!$B:$B,"&lt;="&amp;N$12)+SUMIFS(Transactions!$I:$I,Transactions!$G:$G,YearlyReport!$A95,Transactions!$B:$B,"&gt;="&amp;N$11,Transactions!$B:$B,"&lt;="&amp;N$12)</f>
        <v>0</v>
      </c>
      <c r="O95" s="159">
        <f t="shared" si="28"/>
        <v>0</v>
      </c>
      <c r="P95" s="159">
        <f t="shared" si="29"/>
        <v>0</v>
      </c>
    </row>
    <row r="96" spans="1:16" s="23" customFormat="1" x14ac:dyDescent="0.2">
      <c r="A96" s="229" t="str">
        <v xml:space="preserve"> - </v>
      </c>
      <c r="B96" s="4"/>
      <c r="C96" s="83">
        <f>-SUMIFS(Transactions!$J:$J,Transactions!$G:$G,YearlyReport!$A96,Transactions!$B:$B,"&gt;="&amp;C$11,Transactions!$B:$B,"&lt;="&amp;C$12)+SUMIFS(Transactions!$I:$I,Transactions!$G:$G,YearlyReport!$A96,Transactions!$B:$B,"&gt;="&amp;C$11,Transactions!$B:$B,"&lt;="&amp;C$12)</f>
        <v>0</v>
      </c>
      <c r="D96" s="83">
        <f>-SUMIFS(Transactions!$J:$J,Transactions!$G:$G,YearlyReport!$A96,Transactions!$B:$B,"&gt;="&amp;D$11,Transactions!$B:$B,"&lt;="&amp;D$12)+SUMIFS(Transactions!$I:$I,Transactions!$G:$G,YearlyReport!$A96,Transactions!$B:$B,"&gt;="&amp;D$11,Transactions!$B:$B,"&lt;="&amp;D$12)</f>
        <v>0</v>
      </c>
      <c r="E96" s="83">
        <f>-SUMIFS(Transactions!$J:$J,Transactions!$G:$G,YearlyReport!$A96,Transactions!$B:$B,"&gt;="&amp;E$11,Transactions!$B:$B,"&lt;="&amp;E$12)+SUMIFS(Transactions!$I:$I,Transactions!$G:$G,YearlyReport!$A96,Transactions!$B:$B,"&gt;="&amp;E$11,Transactions!$B:$B,"&lt;="&amp;E$12)</f>
        <v>0</v>
      </c>
      <c r="F96" s="83">
        <f>-SUMIFS(Transactions!$J:$J,Transactions!$G:$G,YearlyReport!$A96,Transactions!$B:$B,"&gt;="&amp;F$11,Transactions!$B:$B,"&lt;="&amp;F$12)+SUMIFS(Transactions!$I:$I,Transactions!$G:$G,YearlyReport!$A96,Transactions!$B:$B,"&gt;="&amp;F$11,Transactions!$B:$B,"&lt;="&amp;F$12)</f>
        <v>0</v>
      </c>
      <c r="G96" s="83">
        <f>-SUMIFS(Transactions!$J:$J,Transactions!$G:$G,YearlyReport!$A96,Transactions!$B:$B,"&gt;="&amp;G$11,Transactions!$B:$B,"&lt;="&amp;G$12)+SUMIFS(Transactions!$I:$I,Transactions!$G:$G,YearlyReport!$A96,Transactions!$B:$B,"&gt;="&amp;G$11,Transactions!$B:$B,"&lt;="&amp;G$12)</f>
        <v>0</v>
      </c>
      <c r="H96" s="83">
        <f>-SUMIFS(Transactions!$J:$J,Transactions!$G:$G,YearlyReport!$A96,Transactions!$B:$B,"&gt;="&amp;H$11,Transactions!$B:$B,"&lt;="&amp;H$12)+SUMIFS(Transactions!$I:$I,Transactions!$G:$G,YearlyReport!$A96,Transactions!$B:$B,"&gt;="&amp;H$11,Transactions!$B:$B,"&lt;="&amp;H$12)</f>
        <v>0</v>
      </c>
      <c r="I96" s="83">
        <f>-SUMIFS(Transactions!$J:$J,Transactions!$G:$G,YearlyReport!$A96,Transactions!$B:$B,"&gt;="&amp;I$11,Transactions!$B:$B,"&lt;="&amp;I$12)+SUMIFS(Transactions!$I:$I,Transactions!$G:$G,YearlyReport!$A96,Transactions!$B:$B,"&gt;="&amp;I$11,Transactions!$B:$B,"&lt;="&amp;I$12)</f>
        <v>0</v>
      </c>
      <c r="J96" s="83">
        <f>-SUMIFS(Transactions!$J:$J,Transactions!$G:$G,YearlyReport!$A96,Transactions!$B:$B,"&gt;="&amp;J$11,Transactions!$B:$B,"&lt;="&amp;J$12)+SUMIFS(Transactions!$I:$I,Transactions!$G:$G,YearlyReport!$A96,Transactions!$B:$B,"&gt;="&amp;J$11,Transactions!$B:$B,"&lt;="&amp;J$12)</f>
        <v>0</v>
      </c>
      <c r="K96" s="83">
        <f>-SUMIFS(Transactions!$J:$J,Transactions!$G:$G,YearlyReport!$A96,Transactions!$B:$B,"&gt;="&amp;K$11,Transactions!$B:$B,"&lt;="&amp;K$12)+SUMIFS(Transactions!$I:$I,Transactions!$G:$G,YearlyReport!$A96,Transactions!$B:$B,"&gt;="&amp;K$11,Transactions!$B:$B,"&lt;="&amp;K$12)</f>
        <v>0</v>
      </c>
      <c r="L96" s="83">
        <f>-SUMIFS(Transactions!$J:$J,Transactions!$G:$G,YearlyReport!$A96,Transactions!$B:$B,"&gt;="&amp;L$11,Transactions!$B:$B,"&lt;="&amp;L$12)+SUMIFS(Transactions!$I:$I,Transactions!$G:$G,YearlyReport!$A96,Transactions!$B:$B,"&gt;="&amp;L$11,Transactions!$B:$B,"&lt;="&amp;L$12)</f>
        <v>0</v>
      </c>
      <c r="M96" s="83">
        <f>-SUMIFS(Transactions!$J:$J,Transactions!$G:$G,YearlyReport!$A96,Transactions!$B:$B,"&gt;="&amp;M$11,Transactions!$B:$B,"&lt;="&amp;M$12)+SUMIFS(Transactions!$I:$I,Transactions!$G:$G,YearlyReport!$A96,Transactions!$B:$B,"&gt;="&amp;M$11,Transactions!$B:$B,"&lt;="&amp;M$12)</f>
        <v>0</v>
      </c>
      <c r="N96" s="83">
        <f>-SUMIFS(Transactions!$J:$J,Transactions!$G:$G,YearlyReport!$A96,Transactions!$B:$B,"&gt;="&amp;N$11,Transactions!$B:$B,"&lt;="&amp;N$12)+SUMIFS(Transactions!$I:$I,Transactions!$G:$G,YearlyReport!$A96,Transactions!$B:$B,"&gt;="&amp;N$11,Transactions!$B:$B,"&lt;="&amp;N$12)</f>
        <v>0</v>
      </c>
      <c r="O96" s="159">
        <f t="shared" si="28"/>
        <v>0</v>
      </c>
      <c r="P96" s="159">
        <f t="shared" si="29"/>
        <v>0</v>
      </c>
    </row>
    <row r="97" spans="1:16" s="23" customFormat="1" x14ac:dyDescent="0.2">
      <c r="A97" s="229" t="str">
        <v xml:space="preserve"> - </v>
      </c>
      <c r="B97" s="4"/>
      <c r="C97" s="83">
        <f>-SUMIFS(Transactions!$J:$J,Transactions!$G:$G,YearlyReport!$A97,Transactions!$B:$B,"&gt;="&amp;C$11,Transactions!$B:$B,"&lt;="&amp;C$12)+SUMIFS(Transactions!$I:$I,Transactions!$G:$G,YearlyReport!$A97,Transactions!$B:$B,"&gt;="&amp;C$11,Transactions!$B:$B,"&lt;="&amp;C$12)</f>
        <v>0</v>
      </c>
      <c r="D97" s="83">
        <f>-SUMIFS(Transactions!$J:$J,Transactions!$G:$G,YearlyReport!$A97,Transactions!$B:$B,"&gt;="&amp;D$11,Transactions!$B:$B,"&lt;="&amp;D$12)+SUMIFS(Transactions!$I:$I,Transactions!$G:$G,YearlyReport!$A97,Transactions!$B:$B,"&gt;="&amp;D$11,Transactions!$B:$B,"&lt;="&amp;D$12)</f>
        <v>0</v>
      </c>
      <c r="E97" s="83">
        <f>-SUMIFS(Transactions!$J:$J,Transactions!$G:$G,YearlyReport!$A97,Transactions!$B:$B,"&gt;="&amp;E$11,Transactions!$B:$B,"&lt;="&amp;E$12)+SUMIFS(Transactions!$I:$I,Transactions!$G:$G,YearlyReport!$A97,Transactions!$B:$B,"&gt;="&amp;E$11,Transactions!$B:$B,"&lt;="&amp;E$12)</f>
        <v>0</v>
      </c>
      <c r="F97" s="83">
        <f>-SUMIFS(Transactions!$J:$J,Transactions!$G:$G,YearlyReport!$A97,Transactions!$B:$B,"&gt;="&amp;F$11,Transactions!$B:$B,"&lt;="&amp;F$12)+SUMIFS(Transactions!$I:$I,Transactions!$G:$G,YearlyReport!$A97,Transactions!$B:$B,"&gt;="&amp;F$11,Transactions!$B:$B,"&lt;="&amp;F$12)</f>
        <v>0</v>
      </c>
      <c r="G97" s="83">
        <f>-SUMIFS(Transactions!$J:$J,Transactions!$G:$G,YearlyReport!$A97,Transactions!$B:$B,"&gt;="&amp;G$11,Transactions!$B:$B,"&lt;="&amp;G$12)+SUMIFS(Transactions!$I:$I,Transactions!$G:$G,YearlyReport!$A97,Transactions!$B:$B,"&gt;="&amp;G$11,Transactions!$B:$B,"&lt;="&amp;G$12)</f>
        <v>0</v>
      </c>
      <c r="H97" s="83">
        <f>-SUMIFS(Transactions!$J:$J,Transactions!$G:$G,YearlyReport!$A97,Transactions!$B:$B,"&gt;="&amp;H$11,Transactions!$B:$B,"&lt;="&amp;H$12)+SUMIFS(Transactions!$I:$I,Transactions!$G:$G,YearlyReport!$A97,Transactions!$B:$B,"&gt;="&amp;H$11,Transactions!$B:$B,"&lt;="&amp;H$12)</f>
        <v>0</v>
      </c>
      <c r="I97" s="83">
        <f>-SUMIFS(Transactions!$J:$J,Transactions!$G:$G,YearlyReport!$A97,Transactions!$B:$B,"&gt;="&amp;I$11,Transactions!$B:$B,"&lt;="&amp;I$12)+SUMIFS(Transactions!$I:$I,Transactions!$G:$G,YearlyReport!$A97,Transactions!$B:$B,"&gt;="&amp;I$11,Transactions!$B:$B,"&lt;="&amp;I$12)</f>
        <v>0</v>
      </c>
      <c r="J97" s="83">
        <f>-SUMIFS(Transactions!$J:$J,Transactions!$G:$G,YearlyReport!$A97,Transactions!$B:$B,"&gt;="&amp;J$11,Transactions!$B:$B,"&lt;="&amp;J$12)+SUMIFS(Transactions!$I:$I,Transactions!$G:$G,YearlyReport!$A97,Transactions!$B:$B,"&gt;="&amp;J$11,Transactions!$B:$B,"&lt;="&amp;J$12)</f>
        <v>0</v>
      </c>
      <c r="K97" s="83">
        <f>-SUMIFS(Transactions!$J:$J,Transactions!$G:$G,YearlyReport!$A97,Transactions!$B:$B,"&gt;="&amp;K$11,Transactions!$B:$B,"&lt;="&amp;K$12)+SUMIFS(Transactions!$I:$I,Transactions!$G:$G,YearlyReport!$A97,Transactions!$B:$B,"&gt;="&amp;K$11,Transactions!$B:$B,"&lt;="&amp;K$12)</f>
        <v>0</v>
      </c>
      <c r="L97" s="83">
        <f>-SUMIFS(Transactions!$J:$J,Transactions!$G:$G,YearlyReport!$A97,Transactions!$B:$B,"&gt;="&amp;L$11,Transactions!$B:$B,"&lt;="&amp;L$12)+SUMIFS(Transactions!$I:$I,Transactions!$G:$G,YearlyReport!$A97,Transactions!$B:$B,"&gt;="&amp;L$11,Transactions!$B:$B,"&lt;="&amp;L$12)</f>
        <v>0</v>
      </c>
      <c r="M97" s="83">
        <f>-SUMIFS(Transactions!$J:$J,Transactions!$G:$G,YearlyReport!$A97,Transactions!$B:$B,"&gt;="&amp;M$11,Transactions!$B:$B,"&lt;="&amp;M$12)+SUMIFS(Transactions!$I:$I,Transactions!$G:$G,YearlyReport!$A97,Transactions!$B:$B,"&gt;="&amp;M$11,Transactions!$B:$B,"&lt;="&amp;M$12)</f>
        <v>0</v>
      </c>
      <c r="N97" s="83">
        <f>-SUMIFS(Transactions!$J:$J,Transactions!$G:$G,YearlyReport!$A97,Transactions!$B:$B,"&gt;="&amp;N$11,Transactions!$B:$B,"&lt;="&amp;N$12)+SUMIFS(Transactions!$I:$I,Transactions!$G:$G,YearlyReport!$A97,Transactions!$B:$B,"&gt;="&amp;N$11,Transactions!$B:$B,"&lt;="&amp;N$12)</f>
        <v>0</v>
      </c>
      <c r="O97" s="159">
        <f t="shared" si="28"/>
        <v>0</v>
      </c>
      <c r="P97" s="159">
        <f t="shared" si="29"/>
        <v>0</v>
      </c>
    </row>
    <row r="98" spans="1:16" s="23" customFormat="1" hidden="1" x14ac:dyDescent="0.2">
      <c r="A98" s="229" t="str">
        <v xml:space="preserve"> - </v>
      </c>
      <c r="B98" s="4"/>
      <c r="C98" s="83">
        <f>-SUMIFS(Transactions!$J:$J,Transactions!$G:$G,YearlyReport!$A98,Transactions!$B:$B,"&gt;="&amp;C$11,Transactions!$B:$B,"&lt;="&amp;C$12)+SUMIFS(Transactions!$I:$I,Transactions!$G:$G,YearlyReport!$A98,Transactions!$B:$B,"&gt;="&amp;C$11,Transactions!$B:$B,"&lt;="&amp;C$12)</f>
        <v>0</v>
      </c>
      <c r="D98" s="83">
        <f>-SUMIFS(Transactions!$J:$J,Transactions!$G:$G,YearlyReport!$A98,Transactions!$B:$B,"&gt;="&amp;D$11,Transactions!$B:$B,"&lt;="&amp;D$12)+SUMIFS(Transactions!$I:$I,Transactions!$G:$G,YearlyReport!$A98,Transactions!$B:$B,"&gt;="&amp;D$11,Transactions!$B:$B,"&lt;="&amp;D$12)</f>
        <v>0</v>
      </c>
      <c r="E98" s="83">
        <f>-SUMIFS(Transactions!$J:$J,Transactions!$G:$G,YearlyReport!$A98,Transactions!$B:$B,"&gt;="&amp;E$11,Transactions!$B:$B,"&lt;="&amp;E$12)+SUMIFS(Transactions!$I:$I,Transactions!$G:$G,YearlyReport!$A98,Transactions!$B:$B,"&gt;="&amp;E$11,Transactions!$B:$B,"&lt;="&amp;E$12)</f>
        <v>0</v>
      </c>
      <c r="F98" s="83">
        <f>-SUMIFS(Transactions!$J:$J,Transactions!$G:$G,YearlyReport!$A98,Transactions!$B:$B,"&gt;="&amp;F$11,Transactions!$B:$B,"&lt;="&amp;F$12)+SUMIFS(Transactions!$I:$I,Transactions!$G:$G,YearlyReport!$A98,Transactions!$B:$B,"&gt;="&amp;F$11,Transactions!$B:$B,"&lt;="&amp;F$12)</f>
        <v>0</v>
      </c>
      <c r="G98" s="83">
        <f>-SUMIFS(Transactions!$J:$J,Transactions!$G:$G,YearlyReport!$A98,Transactions!$B:$B,"&gt;="&amp;G$11,Transactions!$B:$B,"&lt;="&amp;G$12)+SUMIFS(Transactions!$I:$I,Transactions!$G:$G,YearlyReport!$A98,Transactions!$B:$B,"&gt;="&amp;G$11,Transactions!$B:$B,"&lt;="&amp;G$12)</f>
        <v>0</v>
      </c>
      <c r="H98" s="83">
        <f>-SUMIFS(Transactions!$J:$J,Transactions!$G:$G,YearlyReport!$A98,Transactions!$B:$B,"&gt;="&amp;H$11,Transactions!$B:$B,"&lt;="&amp;H$12)+SUMIFS(Transactions!$I:$I,Transactions!$G:$G,YearlyReport!$A98,Transactions!$B:$B,"&gt;="&amp;H$11,Transactions!$B:$B,"&lt;="&amp;H$12)</f>
        <v>0</v>
      </c>
      <c r="I98" s="83">
        <f>-SUMIFS(Transactions!$J:$J,Transactions!$G:$G,YearlyReport!$A98,Transactions!$B:$B,"&gt;="&amp;I$11,Transactions!$B:$B,"&lt;="&amp;I$12)+SUMIFS(Transactions!$I:$I,Transactions!$G:$G,YearlyReport!$A98,Transactions!$B:$B,"&gt;="&amp;I$11,Transactions!$B:$B,"&lt;="&amp;I$12)</f>
        <v>0</v>
      </c>
      <c r="J98" s="83">
        <f>-SUMIFS(Transactions!$J:$J,Transactions!$G:$G,YearlyReport!$A98,Transactions!$B:$B,"&gt;="&amp;J$11,Transactions!$B:$B,"&lt;="&amp;J$12)+SUMIFS(Transactions!$I:$I,Transactions!$G:$G,YearlyReport!$A98,Transactions!$B:$B,"&gt;="&amp;J$11,Transactions!$B:$B,"&lt;="&amp;J$12)</f>
        <v>0</v>
      </c>
      <c r="K98" s="83">
        <f>-SUMIFS(Transactions!$J:$J,Transactions!$G:$G,YearlyReport!$A98,Transactions!$B:$B,"&gt;="&amp;K$11,Transactions!$B:$B,"&lt;="&amp;K$12)+SUMIFS(Transactions!$I:$I,Transactions!$G:$G,YearlyReport!$A98,Transactions!$B:$B,"&gt;="&amp;K$11,Transactions!$B:$B,"&lt;="&amp;K$12)</f>
        <v>0</v>
      </c>
      <c r="L98" s="83">
        <f>-SUMIFS(Transactions!$J:$J,Transactions!$G:$G,YearlyReport!$A98,Transactions!$B:$B,"&gt;="&amp;L$11,Transactions!$B:$B,"&lt;="&amp;L$12)+SUMIFS(Transactions!$I:$I,Transactions!$G:$G,YearlyReport!$A98,Transactions!$B:$B,"&gt;="&amp;L$11,Transactions!$B:$B,"&lt;="&amp;L$12)</f>
        <v>0</v>
      </c>
      <c r="M98" s="83">
        <f>-SUMIFS(Transactions!$J:$J,Transactions!$G:$G,YearlyReport!$A98,Transactions!$B:$B,"&gt;="&amp;M$11,Transactions!$B:$B,"&lt;="&amp;M$12)+SUMIFS(Transactions!$I:$I,Transactions!$G:$G,YearlyReport!$A98,Transactions!$B:$B,"&gt;="&amp;M$11,Transactions!$B:$B,"&lt;="&amp;M$12)</f>
        <v>0</v>
      </c>
      <c r="N98" s="83">
        <f>-SUMIFS(Transactions!$J:$J,Transactions!$G:$G,YearlyReport!$A98,Transactions!$B:$B,"&gt;="&amp;N$11,Transactions!$B:$B,"&lt;="&amp;N$12)+SUMIFS(Transactions!$I:$I,Transactions!$G:$G,YearlyReport!$A98,Transactions!$B:$B,"&gt;="&amp;N$11,Transactions!$B:$B,"&lt;="&amp;N$12)</f>
        <v>0</v>
      </c>
      <c r="O98" s="159">
        <f t="shared" si="28"/>
        <v>0</v>
      </c>
      <c r="P98" s="159">
        <f t="shared" si="29"/>
        <v>0</v>
      </c>
    </row>
    <row r="99" spans="1:16" s="23" customFormat="1" hidden="1" x14ac:dyDescent="0.2">
      <c r="A99" s="229" t="str">
        <v xml:space="preserve"> - </v>
      </c>
      <c r="B99" s="4"/>
      <c r="C99" s="83">
        <f>-SUMIFS(Transactions!$J:$J,Transactions!$G:$G,YearlyReport!$A99,Transactions!$B:$B,"&gt;="&amp;C$11,Transactions!$B:$B,"&lt;="&amp;C$12)+SUMIFS(Transactions!$I:$I,Transactions!$G:$G,YearlyReport!$A99,Transactions!$B:$B,"&gt;="&amp;C$11,Transactions!$B:$B,"&lt;="&amp;C$12)</f>
        <v>0</v>
      </c>
      <c r="D99" s="83">
        <f>-SUMIFS(Transactions!$J:$J,Transactions!$G:$G,YearlyReport!$A99,Transactions!$B:$B,"&gt;="&amp;D$11,Transactions!$B:$B,"&lt;="&amp;D$12)+SUMIFS(Transactions!$I:$I,Transactions!$G:$G,YearlyReport!$A99,Transactions!$B:$B,"&gt;="&amp;D$11,Transactions!$B:$B,"&lt;="&amp;D$12)</f>
        <v>0</v>
      </c>
      <c r="E99" s="83">
        <f>-SUMIFS(Transactions!$J:$J,Transactions!$G:$G,YearlyReport!$A99,Transactions!$B:$B,"&gt;="&amp;E$11,Transactions!$B:$B,"&lt;="&amp;E$12)+SUMIFS(Transactions!$I:$I,Transactions!$G:$G,YearlyReport!$A99,Transactions!$B:$B,"&gt;="&amp;E$11,Transactions!$B:$B,"&lt;="&amp;E$12)</f>
        <v>0</v>
      </c>
      <c r="F99" s="83">
        <f>-SUMIFS(Transactions!$J:$J,Transactions!$G:$G,YearlyReport!$A99,Transactions!$B:$B,"&gt;="&amp;F$11,Transactions!$B:$B,"&lt;="&amp;F$12)+SUMIFS(Transactions!$I:$I,Transactions!$G:$G,YearlyReport!$A99,Transactions!$B:$B,"&gt;="&amp;F$11,Transactions!$B:$B,"&lt;="&amp;F$12)</f>
        <v>0</v>
      </c>
      <c r="G99" s="83">
        <f>-SUMIFS(Transactions!$J:$J,Transactions!$G:$G,YearlyReport!$A99,Transactions!$B:$B,"&gt;="&amp;G$11,Transactions!$B:$B,"&lt;="&amp;G$12)+SUMIFS(Transactions!$I:$I,Transactions!$G:$G,YearlyReport!$A99,Transactions!$B:$B,"&gt;="&amp;G$11,Transactions!$B:$B,"&lt;="&amp;G$12)</f>
        <v>0</v>
      </c>
      <c r="H99" s="83">
        <f>-SUMIFS(Transactions!$J:$J,Transactions!$G:$G,YearlyReport!$A99,Transactions!$B:$B,"&gt;="&amp;H$11,Transactions!$B:$B,"&lt;="&amp;H$12)+SUMIFS(Transactions!$I:$I,Transactions!$G:$G,YearlyReport!$A99,Transactions!$B:$B,"&gt;="&amp;H$11,Transactions!$B:$B,"&lt;="&amp;H$12)</f>
        <v>0</v>
      </c>
      <c r="I99" s="83">
        <f>-SUMIFS(Transactions!$J:$J,Transactions!$G:$G,YearlyReport!$A99,Transactions!$B:$B,"&gt;="&amp;I$11,Transactions!$B:$B,"&lt;="&amp;I$12)+SUMIFS(Transactions!$I:$I,Transactions!$G:$G,YearlyReport!$A99,Transactions!$B:$B,"&gt;="&amp;I$11,Transactions!$B:$B,"&lt;="&amp;I$12)</f>
        <v>0</v>
      </c>
      <c r="J99" s="83">
        <f>-SUMIFS(Transactions!$J:$J,Transactions!$G:$G,YearlyReport!$A99,Transactions!$B:$B,"&gt;="&amp;J$11,Transactions!$B:$B,"&lt;="&amp;J$12)+SUMIFS(Transactions!$I:$I,Transactions!$G:$G,YearlyReport!$A99,Transactions!$B:$B,"&gt;="&amp;J$11,Transactions!$B:$B,"&lt;="&amp;J$12)</f>
        <v>0</v>
      </c>
      <c r="K99" s="83">
        <f>-SUMIFS(Transactions!$J:$J,Transactions!$G:$G,YearlyReport!$A99,Transactions!$B:$B,"&gt;="&amp;K$11,Transactions!$B:$B,"&lt;="&amp;K$12)+SUMIFS(Transactions!$I:$I,Transactions!$G:$G,YearlyReport!$A99,Transactions!$B:$B,"&gt;="&amp;K$11,Transactions!$B:$B,"&lt;="&amp;K$12)</f>
        <v>0</v>
      </c>
      <c r="L99" s="83">
        <f>-SUMIFS(Transactions!$J:$J,Transactions!$G:$G,YearlyReport!$A99,Transactions!$B:$B,"&gt;="&amp;L$11,Transactions!$B:$B,"&lt;="&amp;L$12)+SUMIFS(Transactions!$I:$I,Transactions!$G:$G,YearlyReport!$A99,Transactions!$B:$B,"&gt;="&amp;L$11,Transactions!$B:$B,"&lt;="&amp;L$12)</f>
        <v>0</v>
      </c>
      <c r="M99" s="83">
        <f>-SUMIFS(Transactions!$J:$J,Transactions!$G:$G,YearlyReport!$A99,Transactions!$B:$B,"&gt;="&amp;M$11,Transactions!$B:$B,"&lt;="&amp;M$12)+SUMIFS(Transactions!$I:$I,Transactions!$G:$G,YearlyReport!$A99,Transactions!$B:$B,"&gt;="&amp;M$11,Transactions!$B:$B,"&lt;="&amp;M$12)</f>
        <v>0</v>
      </c>
      <c r="N99" s="83">
        <f>-SUMIFS(Transactions!$J:$J,Transactions!$G:$G,YearlyReport!$A99,Transactions!$B:$B,"&gt;="&amp;N$11,Transactions!$B:$B,"&lt;="&amp;N$12)+SUMIFS(Transactions!$I:$I,Transactions!$G:$G,YearlyReport!$A99,Transactions!$B:$B,"&gt;="&amp;N$11,Transactions!$B:$B,"&lt;="&amp;N$12)</f>
        <v>0</v>
      </c>
      <c r="O99" s="159">
        <f t="shared" si="28"/>
        <v>0</v>
      </c>
      <c r="P99" s="159">
        <f t="shared" si="29"/>
        <v>0</v>
      </c>
    </row>
    <row r="100" spans="1:16" s="23" customFormat="1" hidden="1" x14ac:dyDescent="0.2">
      <c r="A100" s="229" t="str">
        <v xml:space="preserve"> - </v>
      </c>
      <c r="B100" s="4"/>
      <c r="C100" s="83">
        <f>-SUMIFS(Transactions!$J:$J,Transactions!$G:$G,YearlyReport!$A100,Transactions!$B:$B,"&gt;="&amp;C$11,Transactions!$B:$B,"&lt;="&amp;C$12)+SUMIFS(Transactions!$I:$I,Transactions!$G:$G,YearlyReport!$A100,Transactions!$B:$B,"&gt;="&amp;C$11,Transactions!$B:$B,"&lt;="&amp;C$12)</f>
        <v>0</v>
      </c>
      <c r="D100" s="83">
        <f>-SUMIFS(Transactions!$J:$J,Transactions!$G:$G,YearlyReport!$A100,Transactions!$B:$B,"&gt;="&amp;D$11,Transactions!$B:$B,"&lt;="&amp;D$12)+SUMIFS(Transactions!$I:$I,Transactions!$G:$G,YearlyReport!$A100,Transactions!$B:$B,"&gt;="&amp;D$11,Transactions!$B:$B,"&lt;="&amp;D$12)</f>
        <v>0</v>
      </c>
      <c r="E100" s="83">
        <f>-SUMIFS(Transactions!$J:$J,Transactions!$G:$G,YearlyReport!$A100,Transactions!$B:$B,"&gt;="&amp;E$11,Transactions!$B:$B,"&lt;="&amp;E$12)+SUMIFS(Transactions!$I:$I,Transactions!$G:$G,YearlyReport!$A100,Transactions!$B:$B,"&gt;="&amp;E$11,Transactions!$B:$B,"&lt;="&amp;E$12)</f>
        <v>0</v>
      </c>
      <c r="F100" s="83">
        <f>-SUMIFS(Transactions!$J:$J,Transactions!$G:$G,YearlyReport!$A100,Transactions!$B:$B,"&gt;="&amp;F$11,Transactions!$B:$B,"&lt;="&amp;F$12)+SUMIFS(Transactions!$I:$I,Transactions!$G:$G,YearlyReport!$A100,Transactions!$B:$B,"&gt;="&amp;F$11,Transactions!$B:$B,"&lt;="&amp;F$12)</f>
        <v>0</v>
      </c>
      <c r="G100" s="83">
        <f>-SUMIFS(Transactions!$J:$J,Transactions!$G:$G,YearlyReport!$A100,Transactions!$B:$B,"&gt;="&amp;G$11,Transactions!$B:$B,"&lt;="&amp;G$12)+SUMIFS(Transactions!$I:$I,Transactions!$G:$G,YearlyReport!$A100,Transactions!$B:$B,"&gt;="&amp;G$11,Transactions!$B:$B,"&lt;="&amp;G$12)</f>
        <v>0</v>
      </c>
      <c r="H100" s="83">
        <f>-SUMIFS(Transactions!$J:$J,Transactions!$G:$G,YearlyReport!$A100,Transactions!$B:$B,"&gt;="&amp;H$11,Transactions!$B:$B,"&lt;="&amp;H$12)+SUMIFS(Transactions!$I:$I,Transactions!$G:$G,YearlyReport!$A100,Transactions!$B:$B,"&gt;="&amp;H$11,Transactions!$B:$B,"&lt;="&amp;H$12)</f>
        <v>0</v>
      </c>
      <c r="I100" s="83">
        <f>-SUMIFS(Transactions!$J:$J,Transactions!$G:$G,YearlyReport!$A100,Transactions!$B:$B,"&gt;="&amp;I$11,Transactions!$B:$B,"&lt;="&amp;I$12)+SUMIFS(Transactions!$I:$I,Transactions!$G:$G,YearlyReport!$A100,Transactions!$B:$B,"&gt;="&amp;I$11,Transactions!$B:$B,"&lt;="&amp;I$12)</f>
        <v>0</v>
      </c>
      <c r="J100" s="83">
        <f>-SUMIFS(Transactions!$J:$J,Transactions!$G:$G,YearlyReport!$A100,Transactions!$B:$B,"&gt;="&amp;J$11,Transactions!$B:$B,"&lt;="&amp;J$12)+SUMIFS(Transactions!$I:$I,Transactions!$G:$G,YearlyReport!$A100,Transactions!$B:$B,"&gt;="&amp;J$11,Transactions!$B:$B,"&lt;="&amp;J$12)</f>
        <v>0</v>
      </c>
      <c r="K100" s="83">
        <f>-SUMIFS(Transactions!$J:$J,Transactions!$G:$G,YearlyReport!$A100,Transactions!$B:$B,"&gt;="&amp;K$11,Transactions!$B:$B,"&lt;="&amp;K$12)+SUMIFS(Transactions!$I:$I,Transactions!$G:$G,YearlyReport!$A100,Transactions!$B:$B,"&gt;="&amp;K$11,Transactions!$B:$B,"&lt;="&amp;K$12)</f>
        <v>0</v>
      </c>
      <c r="L100" s="83">
        <f>-SUMIFS(Transactions!$J:$J,Transactions!$G:$G,YearlyReport!$A100,Transactions!$B:$B,"&gt;="&amp;L$11,Transactions!$B:$B,"&lt;="&amp;L$12)+SUMIFS(Transactions!$I:$I,Transactions!$G:$G,YearlyReport!$A100,Transactions!$B:$B,"&gt;="&amp;L$11,Transactions!$B:$B,"&lt;="&amp;L$12)</f>
        <v>0</v>
      </c>
      <c r="M100" s="83">
        <f>-SUMIFS(Transactions!$J:$J,Transactions!$G:$G,YearlyReport!$A100,Transactions!$B:$B,"&gt;="&amp;M$11,Transactions!$B:$B,"&lt;="&amp;M$12)+SUMIFS(Transactions!$I:$I,Transactions!$G:$G,YearlyReport!$A100,Transactions!$B:$B,"&gt;="&amp;M$11,Transactions!$B:$B,"&lt;="&amp;M$12)</f>
        <v>0</v>
      </c>
      <c r="N100" s="83">
        <f>-SUMIFS(Transactions!$J:$J,Transactions!$G:$G,YearlyReport!$A100,Transactions!$B:$B,"&gt;="&amp;N$11,Transactions!$B:$B,"&lt;="&amp;N$12)+SUMIFS(Transactions!$I:$I,Transactions!$G:$G,YearlyReport!$A100,Transactions!$B:$B,"&gt;="&amp;N$11,Transactions!$B:$B,"&lt;="&amp;N$12)</f>
        <v>0</v>
      </c>
      <c r="O100" s="159">
        <f t="shared" si="28"/>
        <v>0</v>
      </c>
      <c r="P100" s="159">
        <f t="shared" si="29"/>
        <v>0</v>
      </c>
    </row>
    <row r="101" spans="1:16" s="23" customFormat="1" hidden="1" x14ac:dyDescent="0.2">
      <c r="A101" s="229" t="str">
        <v xml:space="preserve"> - </v>
      </c>
      <c r="B101" s="4"/>
      <c r="C101" s="83">
        <f>-SUMIFS(Transactions!$J:$J,Transactions!$G:$G,YearlyReport!$A101,Transactions!$B:$B,"&gt;="&amp;C$11,Transactions!$B:$B,"&lt;="&amp;C$12)+SUMIFS(Transactions!$I:$I,Transactions!$G:$G,YearlyReport!$A101,Transactions!$B:$B,"&gt;="&amp;C$11,Transactions!$B:$B,"&lt;="&amp;C$12)</f>
        <v>0</v>
      </c>
      <c r="D101" s="83">
        <f>-SUMIFS(Transactions!$J:$J,Transactions!$G:$G,YearlyReport!$A101,Transactions!$B:$B,"&gt;="&amp;D$11,Transactions!$B:$B,"&lt;="&amp;D$12)+SUMIFS(Transactions!$I:$I,Transactions!$G:$G,YearlyReport!$A101,Transactions!$B:$B,"&gt;="&amp;D$11,Transactions!$B:$B,"&lt;="&amp;D$12)</f>
        <v>0</v>
      </c>
      <c r="E101" s="83">
        <f>-SUMIFS(Transactions!$J:$J,Transactions!$G:$G,YearlyReport!$A101,Transactions!$B:$B,"&gt;="&amp;E$11,Transactions!$B:$B,"&lt;="&amp;E$12)+SUMIFS(Transactions!$I:$I,Transactions!$G:$G,YearlyReport!$A101,Transactions!$B:$B,"&gt;="&amp;E$11,Transactions!$B:$B,"&lt;="&amp;E$12)</f>
        <v>0</v>
      </c>
      <c r="F101" s="83">
        <f>-SUMIFS(Transactions!$J:$J,Transactions!$G:$G,YearlyReport!$A101,Transactions!$B:$B,"&gt;="&amp;F$11,Transactions!$B:$B,"&lt;="&amp;F$12)+SUMIFS(Transactions!$I:$I,Transactions!$G:$G,YearlyReport!$A101,Transactions!$B:$B,"&gt;="&amp;F$11,Transactions!$B:$B,"&lt;="&amp;F$12)</f>
        <v>0</v>
      </c>
      <c r="G101" s="83">
        <f>-SUMIFS(Transactions!$J:$J,Transactions!$G:$G,YearlyReport!$A101,Transactions!$B:$B,"&gt;="&amp;G$11,Transactions!$B:$B,"&lt;="&amp;G$12)+SUMIFS(Transactions!$I:$I,Transactions!$G:$G,YearlyReport!$A101,Transactions!$B:$B,"&gt;="&amp;G$11,Transactions!$B:$B,"&lt;="&amp;G$12)</f>
        <v>0</v>
      </c>
      <c r="H101" s="83">
        <f>-SUMIFS(Transactions!$J:$J,Transactions!$G:$G,YearlyReport!$A101,Transactions!$B:$B,"&gt;="&amp;H$11,Transactions!$B:$B,"&lt;="&amp;H$12)+SUMIFS(Transactions!$I:$I,Transactions!$G:$G,YearlyReport!$A101,Transactions!$B:$B,"&gt;="&amp;H$11,Transactions!$B:$B,"&lt;="&amp;H$12)</f>
        <v>0</v>
      </c>
      <c r="I101" s="83">
        <f>-SUMIFS(Transactions!$J:$J,Transactions!$G:$G,YearlyReport!$A101,Transactions!$B:$B,"&gt;="&amp;I$11,Transactions!$B:$B,"&lt;="&amp;I$12)+SUMIFS(Transactions!$I:$I,Transactions!$G:$G,YearlyReport!$A101,Transactions!$B:$B,"&gt;="&amp;I$11,Transactions!$B:$B,"&lt;="&amp;I$12)</f>
        <v>0</v>
      </c>
      <c r="J101" s="83">
        <f>-SUMIFS(Transactions!$J:$J,Transactions!$G:$G,YearlyReport!$A101,Transactions!$B:$B,"&gt;="&amp;J$11,Transactions!$B:$B,"&lt;="&amp;J$12)+SUMIFS(Transactions!$I:$I,Transactions!$G:$G,YearlyReport!$A101,Transactions!$B:$B,"&gt;="&amp;J$11,Transactions!$B:$B,"&lt;="&amp;J$12)</f>
        <v>0</v>
      </c>
      <c r="K101" s="83">
        <f>-SUMIFS(Transactions!$J:$J,Transactions!$G:$G,YearlyReport!$A101,Transactions!$B:$B,"&gt;="&amp;K$11,Transactions!$B:$B,"&lt;="&amp;K$12)+SUMIFS(Transactions!$I:$I,Transactions!$G:$G,YearlyReport!$A101,Transactions!$B:$B,"&gt;="&amp;K$11,Transactions!$B:$B,"&lt;="&amp;K$12)</f>
        <v>0</v>
      </c>
      <c r="L101" s="83">
        <f>-SUMIFS(Transactions!$J:$J,Transactions!$G:$G,YearlyReport!$A101,Transactions!$B:$B,"&gt;="&amp;L$11,Transactions!$B:$B,"&lt;="&amp;L$12)+SUMIFS(Transactions!$I:$I,Transactions!$G:$G,YearlyReport!$A101,Transactions!$B:$B,"&gt;="&amp;L$11,Transactions!$B:$B,"&lt;="&amp;L$12)</f>
        <v>0</v>
      </c>
      <c r="M101" s="83">
        <f>-SUMIFS(Transactions!$J:$J,Transactions!$G:$G,YearlyReport!$A101,Transactions!$B:$B,"&gt;="&amp;M$11,Transactions!$B:$B,"&lt;="&amp;M$12)+SUMIFS(Transactions!$I:$I,Transactions!$G:$G,YearlyReport!$A101,Transactions!$B:$B,"&gt;="&amp;M$11,Transactions!$B:$B,"&lt;="&amp;M$12)</f>
        <v>0</v>
      </c>
      <c r="N101" s="83">
        <f>-SUMIFS(Transactions!$J:$J,Transactions!$G:$G,YearlyReport!$A101,Transactions!$B:$B,"&gt;="&amp;N$11,Transactions!$B:$B,"&lt;="&amp;N$12)+SUMIFS(Transactions!$I:$I,Transactions!$G:$G,YearlyReport!$A101,Transactions!$B:$B,"&gt;="&amp;N$11,Transactions!$B:$B,"&lt;="&amp;N$12)</f>
        <v>0</v>
      </c>
      <c r="O101" s="159">
        <f t="shared" si="28"/>
        <v>0</v>
      </c>
      <c r="P101" s="159">
        <f t="shared" si="29"/>
        <v>0</v>
      </c>
    </row>
    <row r="102" spans="1:16" s="23" customFormat="1" hidden="1" x14ac:dyDescent="0.2">
      <c r="A102" s="229" t="str">
        <v xml:space="preserve"> - </v>
      </c>
      <c r="B102" s="4"/>
      <c r="C102" s="83">
        <f>-SUMIFS(Transactions!$J:$J,Transactions!$G:$G,YearlyReport!$A102,Transactions!$B:$B,"&gt;="&amp;C$11,Transactions!$B:$B,"&lt;="&amp;C$12)+SUMIFS(Transactions!$I:$I,Transactions!$G:$G,YearlyReport!$A102,Transactions!$B:$B,"&gt;="&amp;C$11,Transactions!$B:$B,"&lt;="&amp;C$12)</f>
        <v>0</v>
      </c>
      <c r="D102" s="83">
        <f>-SUMIFS(Transactions!$J:$J,Transactions!$G:$G,YearlyReport!$A102,Transactions!$B:$B,"&gt;="&amp;D$11,Transactions!$B:$B,"&lt;="&amp;D$12)+SUMIFS(Transactions!$I:$I,Transactions!$G:$G,YearlyReport!$A102,Transactions!$B:$B,"&gt;="&amp;D$11,Transactions!$B:$B,"&lt;="&amp;D$12)</f>
        <v>0</v>
      </c>
      <c r="E102" s="83">
        <f>-SUMIFS(Transactions!$J:$J,Transactions!$G:$G,YearlyReport!$A102,Transactions!$B:$B,"&gt;="&amp;E$11,Transactions!$B:$B,"&lt;="&amp;E$12)+SUMIFS(Transactions!$I:$I,Transactions!$G:$G,YearlyReport!$A102,Transactions!$B:$B,"&gt;="&amp;E$11,Transactions!$B:$B,"&lt;="&amp;E$12)</f>
        <v>0</v>
      </c>
      <c r="F102" s="83">
        <f>-SUMIFS(Transactions!$J:$J,Transactions!$G:$G,YearlyReport!$A102,Transactions!$B:$B,"&gt;="&amp;F$11,Transactions!$B:$B,"&lt;="&amp;F$12)+SUMIFS(Transactions!$I:$I,Transactions!$G:$G,YearlyReport!$A102,Transactions!$B:$B,"&gt;="&amp;F$11,Transactions!$B:$B,"&lt;="&amp;F$12)</f>
        <v>0</v>
      </c>
      <c r="G102" s="83">
        <f>-SUMIFS(Transactions!$J:$J,Transactions!$G:$G,YearlyReport!$A102,Transactions!$B:$B,"&gt;="&amp;G$11,Transactions!$B:$B,"&lt;="&amp;G$12)+SUMIFS(Transactions!$I:$I,Transactions!$G:$G,YearlyReport!$A102,Transactions!$B:$B,"&gt;="&amp;G$11,Transactions!$B:$B,"&lt;="&amp;G$12)</f>
        <v>0</v>
      </c>
      <c r="H102" s="83">
        <f>-SUMIFS(Transactions!$J:$J,Transactions!$G:$G,YearlyReport!$A102,Transactions!$B:$B,"&gt;="&amp;H$11,Transactions!$B:$B,"&lt;="&amp;H$12)+SUMIFS(Transactions!$I:$I,Transactions!$G:$G,YearlyReport!$A102,Transactions!$B:$B,"&gt;="&amp;H$11,Transactions!$B:$B,"&lt;="&amp;H$12)</f>
        <v>0</v>
      </c>
      <c r="I102" s="83">
        <f>-SUMIFS(Transactions!$J:$J,Transactions!$G:$G,YearlyReport!$A102,Transactions!$B:$B,"&gt;="&amp;I$11,Transactions!$B:$B,"&lt;="&amp;I$12)+SUMIFS(Transactions!$I:$I,Transactions!$G:$G,YearlyReport!$A102,Transactions!$B:$B,"&gt;="&amp;I$11,Transactions!$B:$B,"&lt;="&amp;I$12)</f>
        <v>0</v>
      </c>
      <c r="J102" s="83">
        <f>-SUMIFS(Transactions!$J:$J,Transactions!$G:$G,YearlyReport!$A102,Transactions!$B:$B,"&gt;="&amp;J$11,Transactions!$B:$B,"&lt;="&amp;J$12)+SUMIFS(Transactions!$I:$I,Transactions!$G:$G,YearlyReport!$A102,Transactions!$B:$B,"&gt;="&amp;J$11,Transactions!$B:$B,"&lt;="&amp;J$12)</f>
        <v>0</v>
      </c>
      <c r="K102" s="83">
        <f>-SUMIFS(Transactions!$J:$J,Transactions!$G:$G,YearlyReport!$A102,Transactions!$B:$B,"&gt;="&amp;K$11,Transactions!$B:$B,"&lt;="&amp;K$12)+SUMIFS(Transactions!$I:$I,Transactions!$G:$G,YearlyReport!$A102,Transactions!$B:$B,"&gt;="&amp;K$11,Transactions!$B:$B,"&lt;="&amp;K$12)</f>
        <v>0</v>
      </c>
      <c r="L102" s="83">
        <f>-SUMIFS(Transactions!$J:$J,Transactions!$G:$G,YearlyReport!$A102,Transactions!$B:$B,"&gt;="&amp;L$11,Transactions!$B:$B,"&lt;="&amp;L$12)+SUMIFS(Transactions!$I:$I,Transactions!$G:$G,YearlyReport!$A102,Transactions!$B:$B,"&gt;="&amp;L$11,Transactions!$B:$B,"&lt;="&amp;L$12)</f>
        <v>0</v>
      </c>
      <c r="M102" s="83">
        <f>-SUMIFS(Transactions!$J:$J,Transactions!$G:$G,YearlyReport!$A102,Transactions!$B:$B,"&gt;="&amp;M$11,Transactions!$B:$B,"&lt;="&amp;M$12)+SUMIFS(Transactions!$I:$I,Transactions!$G:$G,YearlyReport!$A102,Transactions!$B:$B,"&gt;="&amp;M$11,Transactions!$B:$B,"&lt;="&amp;M$12)</f>
        <v>0</v>
      </c>
      <c r="N102" s="83">
        <f>-SUMIFS(Transactions!$J:$J,Transactions!$G:$G,YearlyReport!$A102,Transactions!$B:$B,"&gt;="&amp;N$11,Transactions!$B:$B,"&lt;="&amp;N$12)+SUMIFS(Transactions!$I:$I,Transactions!$G:$G,YearlyReport!$A102,Transactions!$B:$B,"&gt;="&amp;N$11,Transactions!$B:$B,"&lt;="&amp;N$12)</f>
        <v>0</v>
      </c>
      <c r="O102" s="159">
        <f t="shared" si="28"/>
        <v>0</v>
      </c>
      <c r="P102" s="159">
        <f t="shared" si="29"/>
        <v>0</v>
      </c>
    </row>
    <row r="103" spans="1:16" s="23" customFormat="1" hidden="1" x14ac:dyDescent="0.2">
      <c r="A103" s="229" t="str">
        <v xml:space="preserve"> - </v>
      </c>
      <c r="B103" s="4"/>
      <c r="C103" s="83">
        <f>-SUMIFS(Transactions!$J:$J,Transactions!$G:$G,YearlyReport!$A103,Transactions!$B:$B,"&gt;="&amp;C$11,Transactions!$B:$B,"&lt;="&amp;C$12)+SUMIFS(Transactions!$I:$I,Transactions!$G:$G,YearlyReport!$A103,Transactions!$B:$B,"&gt;="&amp;C$11,Transactions!$B:$B,"&lt;="&amp;C$12)</f>
        <v>0</v>
      </c>
      <c r="D103" s="83">
        <f>-SUMIFS(Transactions!$J:$J,Transactions!$G:$G,YearlyReport!$A103,Transactions!$B:$B,"&gt;="&amp;D$11,Transactions!$B:$B,"&lt;="&amp;D$12)+SUMIFS(Transactions!$I:$I,Transactions!$G:$G,YearlyReport!$A103,Transactions!$B:$B,"&gt;="&amp;D$11,Transactions!$B:$B,"&lt;="&amp;D$12)</f>
        <v>0</v>
      </c>
      <c r="E103" s="83">
        <f>-SUMIFS(Transactions!$J:$J,Transactions!$G:$G,YearlyReport!$A103,Transactions!$B:$B,"&gt;="&amp;E$11,Transactions!$B:$B,"&lt;="&amp;E$12)+SUMIFS(Transactions!$I:$I,Transactions!$G:$G,YearlyReport!$A103,Transactions!$B:$B,"&gt;="&amp;E$11,Transactions!$B:$B,"&lt;="&amp;E$12)</f>
        <v>0</v>
      </c>
      <c r="F103" s="83">
        <f>-SUMIFS(Transactions!$J:$J,Transactions!$G:$G,YearlyReport!$A103,Transactions!$B:$B,"&gt;="&amp;F$11,Transactions!$B:$B,"&lt;="&amp;F$12)+SUMIFS(Transactions!$I:$I,Transactions!$G:$G,YearlyReport!$A103,Transactions!$B:$B,"&gt;="&amp;F$11,Transactions!$B:$B,"&lt;="&amp;F$12)</f>
        <v>0</v>
      </c>
      <c r="G103" s="83">
        <f>-SUMIFS(Transactions!$J:$J,Transactions!$G:$G,YearlyReport!$A103,Transactions!$B:$B,"&gt;="&amp;G$11,Transactions!$B:$B,"&lt;="&amp;G$12)+SUMIFS(Transactions!$I:$I,Transactions!$G:$G,YearlyReport!$A103,Transactions!$B:$B,"&gt;="&amp;G$11,Transactions!$B:$B,"&lt;="&amp;G$12)</f>
        <v>0</v>
      </c>
      <c r="H103" s="83">
        <f>-SUMIFS(Transactions!$J:$J,Transactions!$G:$G,YearlyReport!$A103,Transactions!$B:$B,"&gt;="&amp;H$11,Transactions!$B:$B,"&lt;="&amp;H$12)+SUMIFS(Transactions!$I:$I,Transactions!$G:$G,YearlyReport!$A103,Transactions!$B:$B,"&gt;="&amp;H$11,Transactions!$B:$B,"&lt;="&amp;H$12)</f>
        <v>0</v>
      </c>
      <c r="I103" s="83">
        <f>-SUMIFS(Transactions!$J:$J,Transactions!$G:$G,YearlyReport!$A103,Transactions!$B:$B,"&gt;="&amp;I$11,Transactions!$B:$B,"&lt;="&amp;I$12)+SUMIFS(Transactions!$I:$I,Transactions!$G:$G,YearlyReport!$A103,Transactions!$B:$B,"&gt;="&amp;I$11,Transactions!$B:$B,"&lt;="&amp;I$12)</f>
        <v>0</v>
      </c>
      <c r="J103" s="83">
        <f>-SUMIFS(Transactions!$J:$J,Transactions!$G:$G,YearlyReport!$A103,Transactions!$B:$B,"&gt;="&amp;J$11,Transactions!$B:$B,"&lt;="&amp;J$12)+SUMIFS(Transactions!$I:$I,Transactions!$G:$G,YearlyReport!$A103,Transactions!$B:$B,"&gt;="&amp;J$11,Transactions!$B:$B,"&lt;="&amp;J$12)</f>
        <v>0</v>
      </c>
      <c r="K103" s="83">
        <f>-SUMIFS(Transactions!$J:$J,Transactions!$G:$G,YearlyReport!$A103,Transactions!$B:$B,"&gt;="&amp;K$11,Transactions!$B:$B,"&lt;="&amp;K$12)+SUMIFS(Transactions!$I:$I,Transactions!$G:$G,YearlyReport!$A103,Transactions!$B:$B,"&gt;="&amp;K$11,Transactions!$B:$B,"&lt;="&amp;K$12)</f>
        <v>0</v>
      </c>
      <c r="L103" s="83">
        <f>-SUMIFS(Transactions!$J:$J,Transactions!$G:$G,YearlyReport!$A103,Transactions!$B:$B,"&gt;="&amp;L$11,Transactions!$B:$B,"&lt;="&amp;L$12)+SUMIFS(Transactions!$I:$I,Transactions!$G:$G,YearlyReport!$A103,Transactions!$B:$B,"&gt;="&amp;L$11,Transactions!$B:$B,"&lt;="&amp;L$12)</f>
        <v>0</v>
      </c>
      <c r="M103" s="83">
        <f>-SUMIFS(Transactions!$J:$J,Transactions!$G:$G,YearlyReport!$A103,Transactions!$B:$B,"&gt;="&amp;M$11,Transactions!$B:$B,"&lt;="&amp;M$12)+SUMIFS(Transactions!$I:$I,Transactions!$G:$G,YearlyReport!$A103,Transactions!$B:$B,"&gt;="&amp;M$11,Transactions!$B:$B,"&lt;="&amp;M$12)</f>
        <v>0</v>
      </c>
      <c r="N103" s="83">
        <f>-SUMIFS(Transactions!$J:$J,Transactions!$G:$G,YearlyReport!$A103,Transactions!$B:$B,"&gt;="&amp;N$11,Transactions!$B:$B,"&lt;="&amp;N$12)+SUMIFS(Transactions!$I:$I,Transactions!$G:$G,YearlyReport!$A103,Transactions!$B:$B,"&gt;="&amp;N$11,Transactions!$B:$B,"&lt;="&amp;N$12)</f>
        <v>0</v>
      </c>
      <c r="O103" s="159">
        <f t="shared" si="28"/>
        <v>0</v>
      </c>
      <c r="P103" s="159">
        <f t="shared" si="29"/>
        <v>0</v>
      </c>
    </row>
    <row r="104" spans="1:16" s="23" customFormat="1" hidden="1" x14ac:dyDescent="0.2">
      <c r="A104" s="229" t="str">
        <v xml:space="preserve"> - </v>
      </c>
      <c r="B104" s="4"/>
      <c r="C104" s="83">
        <f>-SUMIFS(Transactions!$J:$J,Transactions!$G:$G,YearlyReport!$A104,Transactions!$B:$B,"&gt;="&amp;C$11,Transactions!$B:$B,"&lt;="&amp;C$12)+SUMIFS(Transactions!$I:$I,Transactions!$G:$G,YearlyReport!$A104,Transactions!$B:$B,"&gt;="&amp;C$11,Transactions!$B:$B,"&lt;="&amp;C$12)</f>
        <v>0</v>
      </c>
      <c r="D104" s="83">
        <f>-SUMIFS(Transactions!$J:$J,Transactions!$G:$G,YearlyReport!$A104,Transactions!$B:$B,"&gt;="&amp;D$11,Transactions!$B:$B,"&lt;="&amp;D$12)+SUMIFS(Transactions!$I:$I,Transactions!$G:$G,YearlyReport!$A104,Transactions!$B:$B,"&gt;="&amp;D$11,Transactions!$B:$B,"&lt;="&amp;D$12)</f>
        <v>0</v>
      </c>
      <c r="E104" s="83">
        <f>-SUMIFS(Transactions!$J:$J,Transactions!$G:$G,YearlyReport!$A104,Transactions!$B:$B,"&gt;="&amp;E$11,Transactions!$B:$B,"&lt;="&amp;E$12)+SUMIFS(Transactions!$I:$I,Transactions!$G:$G,YearlyReport!$A104,Transactions!$B:$B,"&gt;="&amp;E$11,Transactions!$B:$B,"&lt;="&amp;E$12)</f>
        <v>0</v>
      </c>
      <c r="F104" s="83">
        <f>-SUMIFS(Transactions!$J:$J,Transactions!$G:$G,YearlyReport!$A104,Transactions!$B:$B,"&gt;="&amp;F$11,Transactions!$B:$B,"&lt;="&amp;F$12)+SUMIFS(Transactions!$I:$I,Transactions!$G:$G,YearlyReport!$A104,Transactions!$B:$B,"&gt;="&amp;F$11,Transactions!$B:$B,"&lt;="&amp;F$12)</f>
        <v>0</v>
      </c>
      <c r="G104" s="83">
        <f>-SUMIFS(Transactions!$J:$J,Transactions!$G:$G,YearlyReport!$A104,Transactions!$B:$B,"&gt;="&amp;G$11,Transactions!$B:$B,"&lt;="&amp;G$12)+SUMIFS(Transactions!$I:$I,Transactions!$G:$G,YearlyReport!$A104,Transactions!$B:$B,"&gt;="&amp;G$11,Transactions!$B:$B,"&lt;="&amp;G$12)</f>
        <v>0</v>
      </c>
      <c r="H104" s="83">
        <f>-SUMIFS(Transactions!$J:$J,Transactions!$G:$G,YearlyReport!$A104,Transactions!$B:$B,"&gt;="&amp;H$11,Transactions!$B:$B,"&lt;="&amp;H$12)+SUMIFS(Transactions!$I:$I,Transactions!$G:$G,YearlyReport!$A104,Transactions!$B:$B,"&gt;="&amp;H$11,Transactions!$B:$B,"&lt;="&amp;H$12)</f>
        <v>0</v>
      </c>
      <c r="I104" s="83">
        <f>-SUMIFS(Transactions!$J:$J,Transactions!$G:$G,YearlyReport!$A104,Transactions!$B:$B,"&gt;="&amp;I$11,Transactions!$B:$B,"&lt;="&amp;I$12)+SUMIFS(Transactions!$I:$I,Transactions!$G:$G,YearlyReport!$A104,Transactions!$B:$B,"&gt;="&amp;I$11,Transactions!$B:$B,"&lt;="&amp;I$12)</f>
        <v>0</v>
      </c>
      <c r="J104" s="83">
        <f>-SUMIFS(Transactions!$J:$J,Transactions!$G:$G,YearlyReport!$A104,Transactions!$B:$B,"&gt;="&amp;J$11,Transactions!$B:$B,"&lt;="&amp;J$12)+SUMIFS(Transactions!$I:$I,Transactions!$G:$G,YearlyReport!$A104,Transactions!$B:$B,"&gt;="&amp;J$11,Transactions!$B:$B,"&lt;="&amp;J$12)</f>
        <v>0</v>
      </c>
      <c r="K104" s="83">
        <f>-SUMIFS(Transactions!$J:$J,Transactions!$G:$G,YearlyReport!$A104,Transactions!$B:$B,"&gt;="&amp;K$11,Transactions!$B:$B,"&lt;="&amp;K$12)+SUMIFS(Transactions!$I:$I,Transactions!$G:$G,YearlyReport!$A104,Transactions!$B:$B,"&gt;="&amp;K$11,Transactions!$B:$B,"&lt;="&amp;K$12)</f>
        <v>0</v>
      </c>
      <c r="L104" s="83">
        <f>-SUMIFS(Transactions!$J:$J,Transactions!$G:$G,YearlyReport!$A104,Transactions!$B:$B,"&gt;="&amp;L$11,Transactions!$B:$B,"&lt;="&amp;L$12)+SUMIFS(Transactions!$I:$I,Transactions!$G:$G,YearlyReport!$A104,Transactions!$B:$B,"&gt;="&amp;L$11,Transactions!$B:$B,"&lt;="&amp;L$12)</f>
        <v>0</v>
      </c>
      <c r="M104" s="83">
        <f>-SUMIFS(Transactions!$J:$J,Transactions!$G:$G,YearlyReport!$A104,Transactions!$B:$B,"&gt;="&amp;M$11,Transactions!$B:$B,"&lt;="&amp;M$12)+SUMIFS(Transactions!$I:$I,Transactions!$G:$G,YearlyReport!$A104,Transactions!$B:$B,"&gt;="&amp;M$11,Transactions!$B:$B,"&lt;="&amp;M$12)</f>
        <v>0</v>
      </c>
      <c r="N104" s="83">
        <f>-SUMIFS(Transactions!$J:$J,Transactions!$G:$G,YearlyReport!$A104,Transactions!$B:$B,"&gt;="&amp;N$11,Transactions!$B:$B,"&lt;="&amp;N$12)+SUMIFS(Transactions!$I:$I,Transactions!$G:$G,YearlyReport!$A104,Transactions!$B:$B,"&gt;="&amp;N$11,Transactions!$B:$B,"&lt;="&amp;N$12)</f>
        <v>0</v>
      </c>
      <c r="O104" s="159">
        <f t="shared" si="28"/>
        <v>0</v>
      </c>
      <c r="P104" s="159">
        <f t="shared" si="29"/>
        <v>0</v>
      </c>
    </row>
    <row r="105" spans="1:16" s="23" customFormat="1" hidden="1" x14ac:dyDescent="0.2">
      <c r="A105" s="229" t="str">
        <v xml:space="preserve"> - </v>
      </c>
      <c r="B105" s="4"/>
      <c r="C105" s="83">
        <f>-SUMIFS(Transactions!$J:$J,Transactions!$G:$G,YearlyReport!$A105,Transactions!$B:$B,"&gt;="&amp;C$11,Transactions!$B:$B,"&lt;="&amp;C$12)+SUMIFS(Transactions!$I:$I,Transactions!$G:$G,YearlyReport!$A105,Transactions!$B:$B,"&gt;="&amp;C$11,Transactions!$B:$B,"&lt;="&amp;C$12)</f>
        <v>0</v>
      </c>
      <c r="D105" s="83">
        <f>-SUMIFS(Transactions!$J:$J,Transactions!$G:$G,YearlyReport!$A105,Transactions!$B:$B,"&gt;="&amp;D$11,Transactions!$B:$B,"&lt;="&amp;D$12)+SUMIFS(Transactions!$I:$I,Transactions!$G:$G,YearlyReport!$A105,Transactions!$B:$B,"&gt;="&amp;D$11,Transactions!$B:$B,"&lt;="&amp;D$12)</f>
        <v>0</v>
      </c>
      <c r="E105" s="83">
        <f>-SUMIFS(Transactions!$J:$J,Transactions!$G:$G,YearlyReport!$A105,Transactions!$B:$B,"&gt;="&amp;E$11,Transactions!$B:$B,"&lt;="&amp;E$12)+SUMIFS(Transactions!$I:$I,Transactions!$G:$G,YearlyReport!$A105,Transactions!$B:$B,"&gt;="&amp;E$11,Transactions!$B:$B,"&lt;="&amp;E$12)</f>
        <v>0</v>
      </c>
      <c r="F105" s="83">
        <f>-SUMIFS(Transactions!$J:$J,Transactions!$G:$G,YearlyReport!$A105,Transactions!$B:$B,"&gt;="&amp;F$11,Transactions!$B:$B,"&lt;="&amp;F$12)+SUMIFS(Transactions!$I:$I,Transactions!$G:$G,YearlyReport!$A105,Transactions!$B:$B,"&gt;="&amp;F$11,Transactions!$B:$B,"&lt;="&amp;F$12)</f>
        <v>0</v>
      </c>
      <c r="G105" s="83">
        <f>-SUMIFS(Transactions!$J:$J,Transactions!$G:$G,YearlyReport!$A105,Transactions!$B:$B,"&gt;="&amp;G$11,Transactions!$B:$B,"&lt;="&amp;G$12)+SUMIFS(Transactions!$I:$I,Transactions!$G:$G,YearlyReport!$A105,Transactions!$B:$B,"&gt;="&amp;G$11,Transactions!$B:$B,"&lt;="&amp;G$12)</f>
        <v>0</v>
      </c>
      <c r="H105" s="83">
        <f>-SUMIFS(Transactions!$J:$J,Transactions!$G:$G,YearlyReport!$A105,Transactions!$B:$B,"&gt;="&amp;H$11,Transactions!$B:$B,"&lt;="&amp;H$12)+SUMIFS(Transactions!$I:$I,Transactions!$G:$G,YearlyReport!$A105,Transactions!$B:$B,"&gt;="&amp;H$11,Transactions!$B:$B,"&lt;="&amp;H$12)</f>
        <v>0</v>
      </c>
      <c r="I105" s="83">
        <f>-SUMIFS(Transactions!$J:$J,Transactions!$G:$G,YearlyReport!$A105,Transactions!$B:$B,"&gt;="&amp;I$11,Transactions!$B:$B,"&lt;="&amp;I$12)+SUMIFS(Transactions!$I:$I,Transactions!$G:$G,YearlyReport!$A105,Transactions!$B:$B,"&gt;="&amp;I$11,Transactions!$B:$B,"&lt;="&amp;I$12)</f>
        <v>0</v>
      </c>
      <c r="J105" s="83">
        <f>-SUMIFS(Transactions!$J:$J,Transactions!$G:$G,YearlyReport!$A105,Transactions!$B:$B,"&gt;="&amp;J$11,Transactions!$B:$B,"&lt;="&amp;J$12)+SUMIFS(Transactions!$I:$I,Transactions!$G:$G,YearlyReport!$A105,Transactions!$B:$B,"&gt;="&amp;J$11,Transactions!$B:$B,"&lt;="&amp;J$12)</f>
        <v>0</v>
      </c>
      <c r="K105" s="83">
        <f>-SUMIFS(Transactions!$J:$J,Transactions!$G:$G,YearlyReport!$A105,Transactions!$B:$B,"&gt;="&amp;K$11,Transactions!$B:$B,"&lt;="&amp;K$12)+SUMIFS(Transactions!$I:$I,Transactions!$G:$G,YearlyReport!$A105,Transactions!$B:$B,"&gt;="&amp;K$11,Transactions!$B:$B,"&lt;="&amp;K$12)</f>
        <v>0</v>
      </c>
      <c r="L105" s="83">
        <f>-SUMIFS(Transactions!$J:$J,Transactions!$G:$G,YearlyReport!$A105,Transactions!$B:$B,"&gt;="&amp;L$11,Transactions!$B:$B,"&lt;="&amp;L$12)+SUMIFS(Transactions!$I:$I,Transactions!$G:$G,YearlyReport!$A105,Transactions!$B:$B,"&gt;="&amp;L$11,Transactions!$B:$B,"&lt;="&amp;L$12)</f>
        <v>0</v>
      </c>
      <c r="M105" s="83">
        <f>-SUMIFS(Transactions!$J:$J,Transactions!$G:$G,YearlyReport!$A105,Transactions!$B:$B,"&gt;="&amp;M$11,Transactions!$B:$B,"&lt;="&amp;M$12)+SUMIFS(Transactions!$I:$I,Transactions!$G:$G,YearlyReport!$A105,Transactions!$B:$B,"&gt;="&amp;M$11,Transactions!$B:$B,"&lt;="&amp;M$12)</f>
        <v>0</v>
      </c>
      <c r="N105" s="83">
        <f>-SUMIFS(Transactions!$J:$J,Transactions!$G:$G,YearlyReport!$A105,Transactions!$B:$B,"&gt;="&amp;N$11,Transactions!$B:$B,"&lt;="&amp;N$12)+SUMIFS(Transactions!$I:$I,Transactions!$G:$G,YearlyReport!$A105,Transactions!$B:$B,"&gt;="&amp;N$11,Transactions!$B:$B,"&lt;="&amp;N$12)</f>
        <v>0</v>
      </c>
      <c r="O105" s="159">
        <f t="shared" si="28"/>
        <v>0</v>
      </c>
      <c r="P105" s="159">
        <f t="shared" si="29"/>
        <v>0</v>
      </c>
    </row>
    <row r="106" spans="1:16" s="23" customFormat="1" hidden="1" x14ac:dyDescent="0.2">
      <c r="A106" s="229" t="str">
        <v xml:space="preserve"> - </v>
      </c>
      <c r="B106" s="4"/>
      <c r="C106" s="83">
        <f>-SUMIFS(Transactions!$J:$J,Transactions!$G:$G,YearlyReport!$A106,Transactions!$B:$B,"&gt;="&amp;C$11,Transactions!$B:$B,"&lt;="&amp;C$12)+SUMIFS(Transactions!$I:$I,Transactions!$G:$G,YearlyReport!$A106,Transactions!$B:$B,"&gt;="&amp;C$11,Transactions!$B:$B,"&lt;="&amp;C$12)</f>
        <v>0</v>
      </c>
      <c r="D106" s="83">
        <f>-SUMIFS(Transactions!$J:$J,Transactions!$G:$G,YearlyReport!$A106,Transactions!$B:$B,"&gt;="&amp;D$11,Transactions!$B:$B,"&lt;="&amp;D$12)+SUMIFS(Transactions!$I:$I,Transactions!$G:$G,YearlyReport!$A106,Transactions!$B:$B,"&gt;="&amp;D$11,Transactions!$B:$B,"&lt;="&amp;D$12)</f>
        <v>0</v>
      </c>
      <c r="E106" s="83">
        <f>-SUMIFS(Transactions!$J:$J,Transactions!$G:$G,YearlyReport!$A106,Transactions!$B:$B,"&gt;="&amp;E$11,Transactions!$B:$B,"&lt;="&amp;E$12)+SUMIFS(Transactions!$I:$I,Transactions!$G:$G,YearlyReport!$A106,Transactions!$B:$B,"&gt;="&amp;E$11,Transactions!$B:$B,"&lt;="&amp;E$12)</f>
        <v>0</v>
      </c>
      <c r="F106" s="83">
        <f>-SUMIFS(Transactions!$J:$J,Transactions!$G:$G,YearlyReport!$A106,Transactions!$B:$B,"&gt;="&amp;F$11,Transactions!$B:$B,"&lt;="&amp;F$12)+SUMIFS(Transactions!$I:$I,Transactions!$G:$G,YearlyReport!$A106,Transactions!$B:$B,"&gt;="&amp;F$11,Transactions!$B:$B,"&lt;="&amp;F$12)</f>
        <v>0</v>
      </c>
      <c r="G106" s="83">
        <f>-SUMIFS(Transactions!$J:$J,Transactions!$G:$G,YearlyReport!$A106,Transactions!$B:$B,"&gt;="&amp;G$11,Transactions!$B:$B,"&lt;="&amp;G$12)+SUMIFS(Transactions!$I:$I,Transactions!$G:$G,YearlyReport!$A106,Transactions!$B:$B,"&gt;="&amp;G$11,Transactions!$B:$B,"&lt;="&amp;G$12)</f>
        <v>0</v>
      </c>
      <c r="H106" s="83">
        <f>-SUMIFS(Transactions!$J:$J,Transactions!$G:$G,YearlyReport!$A106,Transactions!$B:$B,"&gt;="&amp;H$11,Transactions!$B:$B,"&lt;="&amp;H$12)+SUMIFS(Transactions!$I:$I,Transactions!$G:$G,YearlyReport!$A106,Transactions!$B:$B,"&gt;="&amp;H$11,Transactions!$B:$B,"&lt;="&amp;H$12)</f>
        <v>0</v>
      </c>
      <c r="I106" s="83">
        <f>-SUMIFS(Transactions!$J:$J,Transactions!$G:$G,YearlyReport!$A106,Transactions!$B:$B,"&gt;="&amp;I$11,Transactions!$B:$B,"&lt;="&amp;I$12)+SUMIFS(Transactions!$I:$I,Transactions!$G:$G,YearlyReport!$A106,Transactions!$B:$B,"&gt;="&amp;I$11,Transactions!$B:$B,"&lt;="&amp;I$12)</f>
        <v>0</v>
      </c>
      <c r="J106" s="83">
        <f>-SUMIFS(Transactions!$J:$J,Transactions!$G:$G,YearlyReport!$A106,Transactions!$B:$B,"&gt;="&amp;J$11,Transactions!$B:$B,"&lt;="&amp;J$12)+SUMIFS(Transactions!$I:$I,Transactions!$G:$G,YearlyReport!$A106,Transactions!$B:$B,"&gt;="&amp;J$11,Transactions!$B:$B,"&lt;="&amp;J$12)</f>
        <v>0</v>
      </c>
      <c r="K106" s="83">
        <f>-SUMIFS(Transactions!$J:$J,Transactions!$G:$G,YearlyReport!$A106,Transactions!$B:$B,"&gt;="&amp;K$11,Transactions!$B:$B,"&lt;="&amp;K$12)+SUMIFS(Transactions!$I:$I,Transactions!$G:$G,YearlyReport!$A106,Transactions!$B:$B,"&gt;="&amp;K$11,Transactions!$B:$B,"&lt;="&amp;K$12)</f>
        <v>0</v>
      </c>
      <c r="L106" s="83">
        <f>-SUMIFS(Transactions!$J:$J,Transactions!$G:$G,YearlyReport!$A106,Transactions!$B:$B,"&gt;="&amp;L$11,Transactions!$B:$B,"&lt;="&amp;L$12)+SUMIFS(Transactions!$I:$I,Transactions!$G:$G,YearlyReport!$A106,Transactions!$B:$B,"&gt;="&amp;L$11,Transactions!$B:$B,"&lt;="&amp;L$12)</f>
        <v>0</v>
      </c>
      <c r="M106" s="83">
        <f>-SUMIFS(Transactions!$J:$J,Transactions!$G:$G,YearlyReport!$A106,Transactions!$B:$B,"&gt;="&amp;M$11,Transactions!$B:$B,"&lt;="&amp;M$12)+SUMIFS(Transactions!$I:$I,Transactions!$G:$G,YearlyReport!$A106,Transactions!$B:$B,"&gt;="&amp;M$11,Transactions!$B:$B,"&lt;="&amp;M$12)</f>
        <v>0</v>
      </c>
      <c r="N106" s="83">
        <f>-SUMIFS(Transactions!$J:$J,Transactions!$G:$G,YearlyReport!$A106,Transactions!$B:$B,"&gt;="&amp;N$11,Transactions!$B:$B,"&lt;="&amp;N$12)+SUMIFS(Transactions!$I:$I,Transactions!$G:$G,YearlyReport!$A106,Transactions!$B:$B,"&gt;="&amp;N$11,Transactions!$B:$B,"&lt;="&amp;N$12)</f>
        <v>0</v>
      </c>
      <c r="O106" s="159">
        <f t="shared" si="28"/>
        <v>0</v>
      </c>
      <c r="P106" s="159">
        <f t="shared" si="29"/>
        <v>0</v>
      </c>
    </row>
    <row r="107" spans="1:16" s="23" customFormat="1" hidden="1" x14ac:dyDescent="0.2">
      <c r="A107" s="229" t="str">
        <v xml:space="preserve"> - </v>
      </c>
      <c r="B107" s="4"/>
      <c r="C107" s="83">
        <f>-SUMIFS(Transactions!$J:$J,Transactions!$G:$G,YearlyReport!$A107,Transactions!$B:$B,"&gt;="&amp;C$11,Transactions!$B:$B,"&lt;="&amp;C$12)+SUMIFS(Transactions!$I:$I,Transactions!$G:$G,YearlyReport!$A107,Transactions!$B:$B,"&gt;="&amp;C$11,Transactions!$B:$B,"&lt;="&amp;C$12)</f>
        <v>0</v>
      </c>
      <c r="D107" s="83">
        <f>-SUMIFS(Transactions!$J:$J,Transactions!$G:$G,YearlyReport!$A107,Transactions!$B:$B,"&gt;="&amp;D$11,Transactions!$B:$B,"&lt;="&amp;D$12)+SUMIFS(Transactions!$I:$I,Transactions!$G:$G,YearlyReport!$A107,Transactions!$B:$B,"&gt;="&amp;D$11,Transactions!$B:$B,"&lt;="&amp;D$12)</f>
        <v>0</v>
      </c>
      <c r="E107" s="83">
        <f>-SUMIFS(Transactions!$J:$J,Transactions!$G:$G,YearlyReport!$A107,Transactions!$B:$B,"&gt;="&amp;E$11,Transactions!$B:$B,"&lt;="&amp;E$12)+SUMIFS(Transactions!$I:$I,Transactions!$G:$G,YearlyReport!$A107,Transactions!$B:$B,"&gt;="&amp;E$11,Transactions!$B:$B,"&lt;="&amp;E$12)</f>
        <v>0</v>
      </c>
      <c r="F107" s="83">
        <f>-SUMIFS(Transactions!$J:$J,Transactions!$G:$G,YearlyReport!$A107,Transactions!$B:$B,"&gt;="&amp;F$11,Transactions!$B:$B,"&lt;="&amp;F$12)+SUMIFS(Transactions!$I:$I,Transactions!$G:$G,YearlyReport!$A107,Transactions!$B:$B,"&gt;="&amp;F$11,Transactions!$B:$B,"&lt;="&amp;F$12)</f>
        <v>0</v>
      </c>
      <c r="G107" s="83">
        <f>-SUMIFS(Transactions!$J:$J,Transactions!$G:$G,YearlyReport!$A107,Transactions!$B:$B,"&gt;="&amp;G$11,Transactions!$B:$B,"&lt;="&amp;G$12)+SUMIFS(Transactions!$I:$I,Transactions!$G:$G,YearlyReport!$A107,Transactions!$B:$B,"&gt;="&amp;G$11,Transactions!$B:$B,"&lt;="&amp;G$12)</f>
        <v>0</v>
      </c>
      <c r="H107" s="83">
        <f>-SUMIFS(Transactions!$J:$J,Transactions!$G:$G,YearlyReport!$A107,Transactions!$B:$B,"&gt;="&amp;H$11,Transactions!$B:$B,"&lt;="&amp;H$12)+SUMIFS(Transactions!$I:$I,Transactions!$G:$G,YearlyReport!$A107,Transactions!$B:$B,"&gt;="&amp;H$11,Transactions!$B:$B,"&lt;="&amp;H$12)</f>
        <v>0</v>
      </c>
      <c r="I107" s="83">
        <f>-SUMIFS(Transactions!$J:$J,Transactions!$G:$G,YearlyReport!$A107,Transactions!$B:$B,"&gt;="&amp;I$11,Transactions!$B:$B,"&lt;="&amp;I$12)+SUMIFS(Transactions!$I:$I,Transactions!$G:$G,YearlyReport!$A107,Transactions!$B:$B,"&gt;="&amp;I$11,Transactions!$B:$B,"&lt;="&amp;I$12)</f>
        <v>0</v>
      </c>
      <c r="J107" s="83">
        <f>-SUMIFS(Transactions!$J:$J,Transactions!$G:$G,YearlyReport!$A107,Transactions!$B:$B,"&gt;="&amp;J$11,Transactions!$B:$B,"&lt;="&amp;J$12)+SUMIFS(Transactions!$I:$I,Transactions!$G:$G,YearlyReport!$A107,Transactions!$B:$B,"&gt;="&amp;J$11,Transactions!$B:$B,"&lt;="&amp;J$12)</f>
        <v>0</v>
      </c>
      <c r="K107" s="83">
        <f>-SUMIFS(Transactions!$J:$J,Transactions!$G:$G,YearlyReport!$A107,Transactions!$B:$B,"&gt;="&amp;K$11,Transactions!$B:$B,"&lt;="&amp;K$12)+SUMIFS(Transactions!$I:$I,Transactions!$G:$G,YearlyReport!$A107,Transactions!$B:$B,"&gt;="&amp;K$11,Transactions!$B:$B,"&lt;="&amp;K$12)</f>
        <v>0</v>
      </c>
      <c r="L107" s="83">
        <f>-SUMIFS(Transactions!$J:$J,Transactions!$G:$G,YearlyReport!$A107,Transactions!$B:$B,"&gt;="&amp;L$11,Transactions!$B:$B,"&lt;="&amp;L$12)+SUMIFS(Transactions!$I:$I,Transactions!$G:$G,YearlyReport!$A107,Transactions!$B:$B,"&gt;="&amp;L$11,Transactions!$B:$B,"&lt;="&amp;L$12)</f>
        <v>0</v>
      </c>
      <c r="M107" s="83">
        <f>-SUMIFS(Transactions!$J:$J,Transactions!$G:$G,YearlyReport!$A107,Transactions!$B:$B,"&gt;="&amp;M$11,Transactions!$B:$B,"&lt;="&amp;M$12)+SUMIFS(Transactions!$I:$I,Transactions!$G:$G,YearlyReport!$A107,Transactions!$B:$B,"&gt;="&amp;M$11,Transactions!$B:$B,"&lt;="&amp;M$12)</f>
        <v>0</v>
      </c>
      <c r="N107" s="83">
        <f>-SUMIFS(Transactions!$J:$J,Transactions!$G:$G,YearlyReport!$A107,Transactions!$B:$B,"&gt;="&amp;N$11,Transactions!$B:$B,"&lt;="&amp;N$12)+SUMIFS(Transactions!$I:$I,Transactions!$G:$G,YearlyReport!$A107,Transactions!$B:$B,"&gt;="&amp;N$11,Transactions!$B:$B,"&lt;="&amp;N$12)</f>
        <v>0</v>
      </c>
      <c r="O107" s="159">
        <f t="shared" si="28"/>
        <v>0</v>
      </c>
      <c r="P107" s="159">
        <f t="shared" si="29"/>
        <v>0</v>
      </c>
    </row>
    <row r="108" spans="1:16" s="23" customFormat="1" hidden="1" x14ac:dyDescent="0.2">
      <c r="A108" s="229" t="str">
        <v xml:space="preserve"> - </v>
      </c>
      <c r="B108" s="4"/>
      <c r="C108" s="83">
        <f>-SUMIFS(Transactions!$J:$J,Transactions!$G:$G,YearlyReport!$A108,Transactions!$B:$B,"&gt;="&amp;C$11,Transactions!$B:$B,"&lt;="&amp;C$12)+SUMIFS(Transactions!$I:$I,Transactions!$G:$G,YearlyReport!$A108,Transactions!$B:$B,"&gt;="&amp;C$11,Transactions!$B:$B,"&lt;="&amp;C$12)</f>
        <v>0</v>
      </c>
      <c r="D108" s="83">
        <f>-SUMIFS(Transactions!$J:$J,Transactions!$G:$G,YearlyReport!$A108,Transactions!$B:$B,"&gt;="&amp;D$11,Transactions!$B:$B,"&lt;="&amp;D$12)+SUMIFS(Transactions!$I:$I,Transactions!$G:$G,YearlyReport!$A108,Transactions!$B:$B,"&gt;="&amp;D$11,Transactions!$B:$B,"&lt;="&amp;D$12)</f>
        <v>0</v>
      </c>
      <c r="E108" s="83">
        <f>-SUMIFS(Transactions!$J:$J,Transactions!$G:$G,YearlyReport!$A108,Transactions!$B:$B,"&gt;="&amp;E$11,Transactions!$B:$B,"&lt;="&amp;E$12)+SUMIFS(Transactions!$I:$I,Transactions!$G:$G,YearlyReport!$A108,Transactions!$B:$B,"&gt;="&amp;E$11,Transactions!$B:$B,"&lt;="&amp;E$12)</f>
        <v>0</v>
      </c>
      <c r="F108" s="83">
        <f>-SUMIFS(Transactions!$J:$J,Transactions!$G:$G,YearlyReport!$A108,Transactions!$B:$B,"&gt;="&amp;F$11,Transactions!$B:$B,"&lt;="&amp;F$12)+SUMIFS(Transactions!$I:$I,Transactions!$G:$G,YearlyReport!$A108,Transactions!$B:$B,"&gt;="&amp;F$11,Transactions!$B:$B,"&lt;="&amp;F$12)</f>
        <v>0</v>
      </c>
      <c r="G108" s="83">
        <f>-SUMIFS(Transactions!$J:$J,Transactions!$G:$G,YearlyReport!$A108,Transactions!$B:$B,"&gt;="&amp;G$11,Transactions!$B:$B,"&lt;="&amp;G$12)+SUMIFS(Transactions!$I:$I,Transactions!$G:$G,YearlyReport!$A108,Transactions!$B:$B,"&gt;="&amp;G$11,Transactions!$B:$B,"&lt;="&amp;G$12)</f>
        <v>0</v>
      </c>
      <c r="H108" s="83">
        <f>-SUMIFS(Transactions!$J:$J,Transactions!$G:$G,YearlyReport!$A108,Transactions!$B:$B,"&gt;="&amp;H$11,Transactions!$B:$B,"&lt;="&amp;H$12)+SUMIFS(Transactions!$I:$I,Transactions!$G:$G,YearlyReport!$A108,Transactions!$B:$B,"&gt;="&amp;H$11,Transactions!$B:$B,"&lt;="&amp;H$12)</f>
        <v>0</v>
      </c>
      <c r="I108" s="83">
        <f>-SUMIFS(Transactions!$J:$J,Transactions!$G:$G,YearlyReport!$A108,Transactions!$B:$B,"&gt;="&amp;I$11,Transactions!$B:$B,"&lt;="&amp;I$12)+SUMIFS(Transactions!$I:$I,Transactions!$G:$G,YearlyReport!$A108,Transactions!$B:$B,"&gt;="&amp;I$11,Transactions!$B:$B,"&lt;="&amp;I$12)</f>
        <v>0</v>
      </c>
      <c r="J108" s="83">
        <f>-SUMIFS(Transactions!$J:$J,Transactions!$G:$G,YearlyReport!$A108,Transactions!$B:$B,"&gt;="&amp;J$11,Transactions!$B:$B,"&lt;="&amp;J$12)+SUMIFS(Transactions!$I:$I,Transactions!$G:$G,YearlyReport!$A108,Transactions!$B:$B,"&gt;="&amp;J$11,Transactions!$B:$B,"&lt;="&amp;J$12)</f>
        <v>0</v>
      </c>
      <c r="K108" s="83">
        <f>-SUMIFS(Transactions!$J:$J,Transactions!$G:$G,YearlyReport!$A108,Transactions!$B:$B,"&gt;="&amp;K$11,Transactions!$B:$B,"&lt;="&amp;K$12)+SUMIFS(Transactions!$I:$I,Transactions!$G:$G,YearlyReport!$A108,Transactions!$B:$B,"&gt;="&amp;K$11,Transactions!$B:$B,"&lt;="&amp;K$12)</f>
        <v>0</v>
      </c>
      <c r="L108" s="83">
        <f>-SUMIFS(Transactions!$J:$J,Transactions!$G:$G,YearlyReport!$A108,Transactions!$B:$B,"&gt;="&amp;L$11,Transactions!$B:$B,"&lt;="&amp;L$12)+SUMIFS(Transactions!$I:$I,Transactions!$G:$G,YearlyReport!$A108,Transactions!$B:$B,"&gt;="&amp;L$11,Transactions!$B:$B,"&lt;="&amp;L$12)</f>
        <v>0</v>
      </c>
      <c r="M108" s="83">
        <f>-SUMIFS(Transactions!$J:$J,Transactions!$G:$G,YearlyReport!$A108,Transactions!$B:$B,"&gt;="&amp;M$11,Transactions!$B:$B,"&lt;="&amp;M$12)+SUMIFS(Transactions!$I:$I,Transactions!$G:$G,YearlyReport!$A108,Transactions!$B:$B,"&gt;="&amp;M$11,Transactions!$B:$B,"&lt;="&amp;M$12)</f>
        <v>0</v>
      </c>
      <c r="N108" s="83">
        <f>-SUMIFS(Transactions!$J:$J,Transactions!$G:$G,YearlyReport!$A108,Transactions!$B:$B,"&gt;="&amp;N$11,Transactions!$B:$B,"&lt;="&amp;N$12)+SUMIFS(Transactions!$I:$I,Transactions!$G:$G,YearlyReport!$A108,Transactions!$B:$B,"&gt;="&amp;N$11,Transactions!$B:$B,"&lt;="&amp;N$12)</f>
        <v>0</v>
      </c>
      <c r="O108" s="159">
        <f t="shared" si="28"/>
        <v>0</v>
      </c>
      <c r="P108" s="159">
        <f t="shared" si="29"/>
        <v>0</v>
      </c>
    </row>
    <row r="109" spans="1:16" s="23" customFormat="1" hidden="1" x14ac:dyDescent="0.2">
      <c r="A109" s="229" t="str">
        <v xml:space="preserve"> - </v>
      </c>
      <c r="B109" s="4"/>
      <c r="C109" s="83">
        <f>-SUMIFS(Transactions!$J:$J,Transactions!$G:$G,YearlyReport!$A109,Transactions!$B:$B,"&gt;="&amp;C$11,Transactions!$B:$B,"&lt;="&amp;C$12)+SUMIFS(Transactions!$I:$I,Transactions!$G:$G,YearlyReport!$A109,Transactions!$B:$B,"&gt;="&amp;C$11,Transactions!$B:$B,"&lt;="&amp;C$12)</f>
        <v>0</v>
      </c>
      <c r="D109" s="83">
        <f>-SUMIFS(Transactions!$J:$J,Transactions!$G:$G,YearlyReport!$A109,Transactions!$B:$B,"&gt;="&amp;D$11,Transactions!$B:$B,"&lt;="&amp;D$12)+SUMIFS(Transactions!$I:$I,Transactions!$G:$G,YearlyReport!$A109,Transactions!$B:$B,"&gt;="&amp;D$11,Transactions!$B:$B,"&lt;="&amp;D$12)</f>
        <v>0</v>
      </c>
      <c r="E109" s="83">
        <f>-SUMIFS(Transactions!$J:$J,Transactions!$G:$G,YearlyReport!$A109,Transactions!$B:$B,"&gt;="&amp;E$11,Transactions!$B:$B,"&lt;="&amp;E$12)+SUMIFS(Transactions!$I:$I,Transactions!$G:$G,YearlyReport!$A109,Transactions!$B:$B,"&gt;="&amp;E$11,Transactions!$B:$B,"&lt;="&amp;E$12)</f>
        <v>0</v>
      </c>
      <c r="F109" s="83">
        <f>-SUMIFS(Transactions!$J:$J,Transactions!$G:$G,YearlyReport!$A109,Transactions!$B:$B,"&gt;="&amp;F$11,Transactions!$B:$B,"&lt;="&amp;F$12)+SUMIFS(Transactions!$I:$I,Transactions!$G:$G,YearlyReport!$A109,Transactions!$B:$B,"&gt;="&amp;F$11,Transactions!$B:$B,"&lt;="&amp;F$12)</f>
        <v>0</v>
      </c>
      <c r="G109" s="83">
        <f>-SUMIFS(Transactions!$J:$J,Transactions!$G:$G,YearlyReport!$A109,Transactions!$B:$B,"&gt;="&amp;G$11,Transactions!$B:$B,"&lt;="&amp;G$12)+SUMIFS(Transactions!$I:$I,Transactions!$G:$G,YearlyReport!$A109,Transactions!$B:$B,"&gt;="&amp;G$11,Transactions!$B:$B,"&lt;="&amp;G$12)</f>
        <v>0</v>
      </c>
      <c r="H109" s="83">
        <f>-SUMIFS(Transactions!$J:$J,Transactions!$G:$G,YearlyReport!$A109,Transactions!$B:$B,"&gt;="&amp;H$11,Transactions!$B:$B,"&lt;="&amp;H$12)+SUMIFS(Transactions!$I:$I,Transactions!$G:$G,YearlyReport!$A109,Transactions!$B:$B,"&gt;="&amp;H$11,Transactions!$B:$B,"&lt;="&amp;H$12)</f>
        <v>0</v>
      </c>
      <c r="I109" s="83">
        <f>-SUMIFS(Transactions!$J:$J,Transactions!$G:$G,YearlyReport!$A109,Transactions!$B:$B,"&gt;="&amp;I$11,Transactions!$B:$B,"&lt;="&amp;I$12)+SUMIFS(Transactions!$I:$I,Transactions!$G:$G,YearlyReport!$A109,Transactions!$B:$B,"&gt;="&amp;I$11,Transactions!$B:$B,"&lt;="&amp;I$12)</f>
        <v>0</v>
      </c>
      <c r="J109" s="83">
        <f>-SUMIFS(Transactions!$J:$J,Transactions!$G:$G,YearlyReport!$A109,Transactions!$B:$B,"&gt;="&amp;J$11,Transactions!$B:$B,"&lt;="&amp;J$12)+SUMIFS(Transactions!$I:$I,Transactions!$G:$G,YearlyReport!$A109,Transactions!$B:$B,"&gt;="&amp;J$11,Transactions!$B:$B,"&lt;="&amp;J$12)</f>
        <v>0</v>
      </c>
      <c r="K109" s="83">
        <f>-SUMIFS(Transactions!$J:$J,Transactions!$G:$G,YearlyReport!$A109,Transactions!$B:$B,"&gt;="&amp;K$11,Transactions!$B:$B,"&lt;="&amp;K$12)+SUMIFS(Transactions!$I:$I,Transactions!$G:$G,YearlyReport!$A109,Transactions!$B:$B,"&gt;="&amp;K$11,Transactions!$B:$B,"&lt;="&amp;K$12)</f>
        <v>0</v>
      </c>
      <c r="L109" s="83">
        <f>-SUMIFS(Transactions!$J:$J,Transactions!$G:$G,YearlyReport!$A109,Transactions!$B:$B,"&gt;="&amp;L$11,Transactions!$B:$B,"&lt;="&amp;L$12)+SUMIFS(Transactions!$I:$I,Transactions!$G:$G,YearlyReport!$A109,Transactions!$B:$B,"&gt;="&amp;L$11,Transactions!$B:$B,"&lt;="&amp;L$12)</f>
        <v>0</v>
      </c>
      <c r="M109" s="83">
        <f>-SUMIFS(Transactions!$J:$J,Transactions!$G:$G,YearlyReport!$A109,Transactions!$B:$B,"&gt;="&amp;M$11,Transactions!$B:$B,"&lt;="&amp;M$12)+SUMIFS(Transactions!$I:$I,Transactions!$G:$G,YearlyReport!$A109,Transactions!$B:$B,"&gt;="&amp;M$11,Transactions!$B:$B,"&lt;="&amp;M$12)</f>
        <v>0</v>
      </c>
      <c r="N109" s="83">
        <f>-SUMIFS(Transactions!$J:$J,Transactions!$G:$G,YearlyReport!$A109,Transactions!$B:$B,"&gt;="&amp;N$11,Transactions!$B:$B,"&lt;="&amp;N$12)+SUMIFS(Transactions!$I:$I,Transactions!$G:$G,YearlyReport!$A109,Transactions!$B:$B,"&gt;="&amp;N$11,Transactions!$B:$B,"&lt;="&amp;N$12)</f>
        <v>0</v>
      </c>
      <c r="O109" s="159">
        <f t="shared" si="28"/>
        <v>0</v>
      </c>
      <c r="P109" s="159">
        <f t="shared" si="29"/>
        <v>0</v>
      </c>
    </row>
    <row r="110" spans="1:16" s="23" customFormat="1" hidden="1" x14ac:dyDescent="0.2">
      <c r="A110" s="229" t="str">
        <v xml:space="preserve"> - </v>
      </c>
      <c r="B110" s="4"/>
      <c r="C110" s="83">
        <f>-SUMIFS(Transactions!$J:$J,Transactions!$G:$G,YearlyReport!$A110,Transactions!$B:$B,"&gt;="&amp;C$11,Transactions!$B:$B,"&lt;="&amp;C$12)+SUMIFS(Transactions!$I:$I,Transactions!$G:$G,YearlyReport!$A110,Transactions!$B:$B,"&gt;="&amp;C$11,Transactions!$B:$B,"&lt;="&amp;C$12)</f>
        <v>0</v>
      </c>
      <c r="D110" s="83">
        <f>-SUMIFS(Transactions!$J:$J,Transactions!$G:$G,YearlyReport!$A110,Transactions!$B:$B,"&gt;="&amp;D$11,Transactions!$B:$B,"&lt;="&amp;D$12)+SUMIFS(Transactions!$I:$I,Transactions!$G:$G,YearlyReport!$A110,Transactions!$B:$B,"&gt;="&amp;D$11,Transactions!$B:$B,"&lt;="&amp;D$12)</f>
        <v>0</v>
      </c>
      <c r="E110" s="83">
        <f>-SUMIFS(Transactions!$J:$J,Transactions!$G:$G,YearlyReport!$A110,Transactions!$B:$B,"&gt;="&amp;E$11,Transactions!$B:$B,"&lt;="&amp;E$12)+SUMIFS(Transactions!$I:$I,Transactions!$G:$G,YearlyReport!$A110,Transactions!$B:$B,"&gt;="&amp;E$11,Transactions!$B:$B,"&lt;="&amp;E$12)</f>
        <v>0</v>
      </c>
      <c r="F110" s="83">
        <f>-SUMIFS(Transactions!$J:$J,Transactions!$G:$G,YearlyReport!$A110,Transactions!$B:$B,"&gt;="&amp;F$11,Transactions!$B:$B,"&lt;="&amp;F$12)+SUMIFS(Transactions!$I:$I,Transactions!$G:$G,YearlyReport!$A110,Transactions!$B:$B,"&gt;="&amp;F$11,Transactions!$B:$B,"&lt;="&amp;F$12)</f>
        <v>0</v>
      </c>
      <c r="G110" s="83">
        <f>-SUMIFS(Transactions!$J:$J,Transactions!$G:$G,YearlyReport!$A110,Transactions!$B:$B,"&gt;="&amp;G$11,Transactions!$B:$B,"&lt;="&amp;G$12)+SUMIFS(Transactions!$I:$I,Transactions!$G:$G,YearlyReport!$A110,Transactions!$B:$B,"&gt;="&amp;G$11,Transactions!$B:$B,"&lt;="&amp;G$12)</f>
        <v>0</v>
      </c>
      <c r="H110" s="83">
        <f>-SUMIFS(Transactions!$J:$J,Transactions!$G:$G,YearlyReport!$A110,Transactions!$B:$B,"&gt;="&amp;H$11,Transactions!$B:$B,"&lt;="&amp;H$12)+SUMIFS(Transactions!$I:$I,Transactions!$G:$G,YearlyReport!$A110,Transactions!$B:$B,"&gt;="&amp;H$11,Transactions!$B:$B,"&lt;="&amp;H$12)</f>
        <v>0</v>
      </c>
      <c r="I110" s="83">
        <f>-SUMIFS(Transactions!$J:$J,Transactions!$G:$G,YearlyReport!$A110,Transactions!$B:$B,"&gt;="&amp;I$11,Transactions!$B:$B,"&lt;="&amp;I$12)+SUMIFS(Transactions!$I:$I,Transactions!$G:$G,YearlyReport!$A110,Transactions!$B:$B,"&gt;="&amp;I$11,Transactions!$B:$B,"&lt;="&amp;I$12)</f>
        <v>0</v>
      </c>
      <c r="J110" s="83">
        <f>-SUMIFS(Transactions!$J:$J,Transactions!$G:$G,YearlyReport!$A110,Transactions!$B:$B,"&gt;="&amp;J$11,Transactions!$B:$B,"&lt;="&amp;J$12)+SUMIFS(Transactions!$I:$I,Transactions!$G:$G,YearlyReport!$A110,Transactions!$B:$B,"&gt;="&amp;J$11,Transactions!$B:$B,"&lt;="&amp;J$12)</f>
        <v>0</v>
      </c>
      <c r="K110" s="83">
        <f>-SUMIFS(Transactions!$J:$J,Transactions!$G:$G,YearlyReport!$A110,Transactions!$B:$B,"&gt;="&amp;K$11,Transactions!$B:$B,"&lt;="&amp;K$12)+SUMIFS(Transactions!$I:$I,Transactions!$G:$G,YearlyReport!$A110,Transactions!$B:$B,"&gt;="&amp;K$11,Transactions!$B:$B,"&lt;="&amp;K$12)</f>
        <v>0</v>
      </c>
      <c r="L110" s="83">
        <f>-SUMIFS(Transactions!$J:$J,Transactions!$G:$G,YearlyReport!$A110,Transactions!$B:$B,"&gt;="&amp;L$11,Transactions!$B:$B,"&lt;="&amp;L$12)+SUMIFS(Transactions!$I:$I,Transactions!$G:$G,YearlyReport!$A110,Transactions!$B:$B,"&gt;="&amp;L$11,Transactions!$B:$B,"&lt;="&amp;L$12)</f>
        <v>0</v>
      </c>
      <c r="M110" s="83">
        <f>-SUMIFS(Transactions!$J:$J,Transactions!$G:$G,YearlyReport!$A110,Transactions!$B:$B,"&gt;="&amp;M$11,Transactions!$B:$B,"&lt;="&amp;M$12)+SUMIFS(Transactions!$I:$I,Transactions!$G:$G,YearlyReport!$A110,Transactions!$B:$B,"&gt;="&amp;M$11,Transactions!$B:$B,"&lt;="&amp;M$12)</f>
        <v>0</v>
      </c>
      <c r="N110" s="83">
        <f>-SUMIFS(Transactions!$J:$J,Transactions!$G:$G,YearlyReport!$A110,Transactions!$B:$B,"&gt;="&amp;N$11,Transactions!$B:$B,"&lt;="&amp;N$12)+SUMIFS(Transactions!$I:$I,Transactions!$G:$G,YearlyReport!$A110,Transactions!$B:$B,"&gt;="&amp;N$11,Transactions!$B:$B,"&lt;="&amp;N$12)</f>
        <v>0</v>
      </c>
      <c r="O110" s="159">
        <f t="shared" si="28"/>
        <v>0</v>
      </c>
      <c r="P110" s="159">
        <f t="shared" si="29"/>
        <v>0</v>
      </c>
    </row>
    <row r="111" spans="1:16" s="23" customFormat="1" hidden="1" x14ac:dyDescent="0.2">
      <c r="A111" s="229" t="str">
        <v xml:space="preserve"> - </v>
      </c>
      <c r="B111" s="4"/>
      <c r="C111" s="83">
        <f>-SUMIFS(Transactions!$J:$J,Transactions!$G:$G,YearlyReport!$A111,Transactions!$B:$B,"&gt;="&amp;C$11,Transactions!$B:$B,"&lt;="&amp;C$12)+SUMIFS(Transactions!$I:$I,Transactions!$G:$G,YearlyReport!$A111,Transactions!$B:$B,"&gt;="&amp;C$11,Transactions!$B:$B,"&lt;="&amp;C$12)</f>
        <v>0</v>
      </c>
      <c r="D111" s="83">
        <f>-SUMIFS(Transactions!$J:$J,Transactions!$G:$G,YearlyReport!$A111,Transactions!$B:$B,"&gt;="&amp;D$11,Transactions!$B:$B,"&lt;="&amp;D$12)+SUMIFS(Transactions!$I:$I,Transactions!$G:$G,YearlyReport!$A111,Transactions!$B:$B,"&gt;="&amp;D$11,Transactions!$B:$B,"&lt;="&amp;D$12)</f>
        <v>0</v>
      </c>
      <c r="E111" s="83">
        <f>-SUMIFS(Transactions!$J:$J,Transactions!$G:$G,YearlyReport!$A111,Transactions!$B:$B,"&gt;="&amp;E$11,Transactions!$B:$B,"&lt;="&amp;E$12)+SUMIFS(Transactions!$I:$I,Transactions!$G:$G,YearlyReport!$A111,Transactions!$B:$B,"&gt;="&amp;E$11,Transactions!$B:$B,"&lt;="&amp;E$12)</f>
        <v>0</v>
      </c>
      <c r="F111" s="83">
        <f>-SUMIFS(Transactions!$J:$J,Transactions!$G:$G,YearlyReport!$A111,Transactions!$B:$B,"&gt;="&amp;F$11,Transactions!$B:$B,"&lt;="&amp;F$12)+SUMIFS(Transactions!$I:$I,Transactions!$G:$G,YearlyReport!$A111,Transactions!$B:$B,"&gt;="&amp;F$11,Transactions!$B:$B,"&lt;="&amp;F$12)</f>
        <v>0</v>
      </c>
      <c r="G111" s="83">
        <f>-SUMIFS(Transactions!$J:$J,Transactions!$G:$G,YearlyReport!$A111,Transactions!$B:$B,"&gt;="&amp;G$11,Transactions!$B:$B,"&lt;="&amp;G$12)+SUMIFS(Transactions!$I:$I,Transactions!$G:$G,YearlyReport!$A111,Transactions!$B:$B,"&gt;="&amp;G$11,Transactions!$B:$B,"&lt;="&amp;G$12)</f>
        <v>0</v>
      </c>
      <c r="H111" s="83">
        <f>-SUMIFS(Transactions!$J:$J,Transactions!$G:$G,YearlyReport!$A111,Transactions!$B:$B,"&gt;="&amp;H$11,Transactions!$B:$B,"&lt;="&amp;H$12)+SUMIFS(Transactions!$I:$I,Transactions!$G:$G,YearlyReport!$A111,Transactions!$B:$B,"&gt;="&amp;H$11,Transactions!$B:$B,"&lt;="&amp;H$12)</f>
        <v>0</v>
      </c>
      <c r="I111" s="83">
        <f>-SUMIFS(Transactions!$J:$J,Transactions!$G:$G,YearlyReport!$A111,Transactions!$B:$B,"&gt;="&amp;I$11,Transactions!$B:$B,"&lt;="&amp;I$12)+SUMIFS(Transactions!$I:$I,Transactions!$G:$G,YearlyReport!$A111,Transactions!$B:$B,"&gt;="&amp;I$11,Transactions!$B:$B,"&lt;="&amp;I$12)</f>
        <v>0</v>
      </c>
      <c r="J111" s="83">
        <f>-SUMIFS(Transactions!$J:$J,Transactions!$G:$G,YearlyReport!$A111,Transactions!$B:$B,"&gt;="&amp;J$11,Transactions!$B:$B,"&lt;="&amp;J$12)+SUMIFS(Transactions!$I:$I,Transactions!$G:$G,YearlyReport!$A111,Transactions!$B:$B,"&gt;="&amp;J$11,Transactions!$B:$B,"&lt;="&amp;J$12)</f>
        <v>0</v>
      </c>
      <c r="K111" s="83">
        <f>-SUMIFS(Transactions!$J:$J,Transactions!$G:$G,YearlyReport!$A111,Transactions!$B:$B,"&gt;="&amp;K$11,Transactions!$B:$B,"&lt;="&amp;K$12)+SUMIFS(Transactions!$I:$I,Transactions!$G:$G,YearlyReport!$A111,Transactions!$B:$B,"&gt;="&amp;K$11,Transactions!$B:$B,"&lt;="&amp;K$12)</f>
        <v>0</v>
      </c>
      <c r="L111" s="83">
        <f>-SUMIFS(Transactions!$J:$J,Transactions!$G:$G,YearlyReport!$A111,Transactions!$B:$B,"&gt;="&amp;L$11,Transactions!$B:$B,"&lt;="&amp;L$12)+SUMIFS(Transactions!$I:$I,Transactions!$G:$G,YearlyReport!$A111,Transactions!$B:$B,"&gt;="&amp;L$11,Transactions!$B:$B,"&lt;="&amp;L$12)</f>
        <v>0</v>
      </c>
      <c r="M111" s="83">
        <f>-SUMIFS(Transactions!$J:$J,Transactions!$G:$G,YearlyReport!$A111,Transactions!$B:$B,"&gt;="&amp;M$11,Transactions!$B:$B,"&lt;="&amp;M$12)+SUMIFS(Transactions!$I:$I,Transactions!$G:$G,YearlyReport!$A111,Transactions!$B:$B,"&gt;="&amp;M$11,Transactions!$B:$B,"&lt;="&amp;M$12)</f>
        <v>0</v>
      </c>
      <c r="N111" s="83">
        <f>-SUMIFS(Transactions!$J:$J,Transactions!$G:$G,YearlyReport!$A111,Transactions!$B:$B,"&gt;="&amp;N$11,Transactions!$B:$B,"&lt;="&amp;N$12)+SUMIFS(Transactions!$I:$I,Transactions!$G:$G,YearlyReport!$A111,Transactions!$B:$B,"&gt;="&amp;N$11,Transactions!$B:$B,"&lt;="&amp;N$12)</f>
        <v>0</v>
      </c>
      <c r="O111" s="159">
        <f t="shared" si="28"/>
        <v>0</v>
      </c>
      <c r="P111" s="159">
        <f t="shared" si="29"/>
        <v>0</v>
      </c>
    </row>
    <row r="112" spans="1:16" s="23" customFormat="1" hidden="1" x14ac:dyDescent="0.2">
      <c r="A112" s="229" t="str">
        <v xml:space="preserve"> - </v>
      </c>
      <c r="B112" s="4"/>
      <c r="C112" s="83">
        <f>-SUMIFS(Transactions!$J:$J,Transactions!$G:$G,YearlyReport!$A112,Transactions!$B:$B,"&gt;="&amp;C$11,Transactions!$B:$B,"&lt;="&amp;C$12)+SUMIFS(Transactions!$I:$I,Transactions!$G:$G,YearlyReport!$A112,Transactions!$B:$B,"&gt;="&amp;C$11,Transactions!$B:$B,"&lt;="&amp;C$12)</f>
        <v>0</v>
      </c>
      <c r="D112" s="83">
        <f>-SUMIFS(Transactions!$J:$J,Transactions!$G:$G,YearlyReport!$A112,Transactions!$B:$B,"&gt;="&amp;D$11,Transactions!$B:$B,"&lt;="&amp;D$12)+SUMIFS(Transactions!$I:$I,Transactions!$G:$G,YearlyReport!$A112,Transactions!$B:$B,"&gt;="&amp;D$11,Transactions!$B:$B,"&lt;="&amp;D$12)</f>
        <v>0</v>
      </c>
      <c r="E112" s="83">
        <f>-SUMIFS(Transactions!$J:$J,Transactions!$G:$G,YearlyReport!$A112,Transactions!$B:$B,"&gt;="&amp;E$11,Transactions!$B:$B,"&lt;="&amp;E$12)+SUMIFS(Transactions!$I:$I,Transactions!$G:$G,YearlyReport!$A112,Transactions!$B:$B,"&gt;="&amp;E$11,Transactions!$B:$B,"&lt;="&amp;E$12)</f>
        <v>0</v>
      </c>
      <c r="F112" s="83">
        <f>-SUMIFS(Transactions!$J:$J,Transactions!$G:$G,YearlyReport!$A112,Transactions!$B:$B,"&gt;="&amp;F$11,Transactions!$B:$B,"&lt;="&amp;F$12)+SUMIFS(Transactions!$I:$I,Transactions!$G:$G,YearlyReport!$A112,Transactions!$B:$B,"&gt;="&amp;F$11,Transactions!$B:$B,"&lt;="&amp;F$12)</f>
        <v>0</v>
      </c>
      <c r="G112" s="83">
        <f>-SUMIFS(Transactions!$J:$J,Transactions!$G:$G,YearlyReport!$A112,Transactions!$B:$B,"&gt;="&amp;G$11,Transactions!$B:$B,"&lt;="&amp;G$12)+SUMIFS(Transactions!$I:$I,Transactions!$G:$G,YearlyReport!$A112,Transactions!$B:$B,"&gt;="&amp;G$11,Transactions!$B:$B,"&lt;="&amp;G$12)</f>
        <v>0</v>
      </c>
      <c r="H112" s="83">
        <f>-SUMIFS(Transactions!$J:$J,Transactions!$G:$G,YearlyReport!$A112,Transactions!$B:$B,"&gt;="&amp;H$11,Transactions!$B:$B,"&lt;="&amp;H$12)+SUMIFS(Transactions!$I:$I,Transactions!$G:$G,YearlyReport!$A112,Transactions!$B:$B,"&gt;="&amp;H$11,Transactions!$B:$B,"&lt;="&amp;H$12)</f>
        <v>0</v>
      </c>
      <c r="I112" s="83">
        <f>-SUMIFS(Transactions!$J:$J,Transactions!$G:$G,YearlyReport!$A112,Transactions!$B:$B,"&gt;="&amp;I$11,Transactions!$B:$B,"&lt;="&amp;I$12)+SUMIFS(Transactions!$I:$I,Transactions!$G:$G,YearlyReport!$A112,Transactions!$B:$B,"&gt;="&amp;I$11,Transactions!$B:$B,"&lt;="&amp;I$12)</f>
        <v>0</v>
      </c>
      <c r="J112" s="83">
        <f>-SUMIFS(Transactions!$J:$J,Transactions!$G:$G,YearlyReport!$A112,Transactions!$B:$B,"&gt;="&amp;J$11,Transactions!$B:$B,"&lt;="&amp;J$12)+SUMIFS(Transactions!$I:$I,Transactions!$G:$G,YearlyReport!$A112,Transactions!$B:$B,"&gt;="&amp;J$11,Transactions!$B:$B,"&lt;="&amp;J$12)</f>
        <v>0</v>
      </c>
      <c r="K112" s="83">
        <f>-SUMIFS(Transactions!$J:$J,Transactions!$G:$G,YearlyReport!$A112,Transactions!$B:$B,"&gt;="&amp;K$11,Transactions!$B:$B,"&lt;="&amp;K$12)+SUMIFS(Transactions!$I:$I,Transactions!$G:$G,YearlyReport!$A112,Transactions!$B:$B,"&gt;="&amp;K$11,Transactions!$B:$B,"&lt;="&amp;K$12)</f>
        <v>0</v>
      </c>
      <c r="L112" s="83">
        <f>-SUMIFS(Transactions!$J:$J,Transactions!$G:$G,YearlyReport!$A112,Transactions!$B:$B,"&gt;="&amp;L$11,Transactions!$B:$B,"&lt;="&amp;L$12)+SUMIFS(Transactions!$I:$I,Transactions!$G:$G,YearlyReport!$A112,Transactions!$B:$B,"&gt;="&amp;L$11,Transactions!$B:$B,"&lt;="&amp;L$12)</f>
        <v>0</v>
      </c>
      <c r="M112" s="83">
        <f>-SUMIFS(Transactions!$J:$J,Transactions!$G:$G,YearlyReport!$A112,Transactions!$B:$B,"&gt;="&amp;M$11,Transactions!$B:$B,"&lt;="&amp;M$12)+SUMIFS(Transactions!$I:$I,Transactions!$G:$G,YearlyReport!$A112,Transactions!$B:$B,"&gt;="&amp;M$11,Transactions!$B:$B,"&lt;="&amp;M$12)</f>
        <v>0</v>
      </c>
      <c r="N112" s="83">
        <f>-SUMIFS(Transactions!$J:$J,Transactions!$G:$G,YearlyReport!$A112,Transactions!$B:$B,"&gt;="&amp;N$11,Transactions!$B:$B,"&lt;="&amp;N$12)+SUMIFS(Transactions!$I:$I,Transactions!$G:$G,YearlyReport!$A112,Transactions!$B:$B,"&gt;="&amp;N$11,Transactions!$B:$B,"&lt;="&amp;N$12)</f>
        <v>0</v>
      </c>
      <c r="O112" s="159">
        <f t="shared" si="28"/>
        <v>0</v>
      </c>
      <c r="P112" s="159">
        <f t="shared" si="29"/>
        <v>0</v>
      </c>
    </row>
    <row r="113" spans="1:16" s="23" customFormat="1" hidden="1" x14ac:dyDescent="0.2">
      <c r="A113" s="229" t="str">
        <v xml:space="preserve"> - </v>
      </c>
      <c r="B113" s="4"/>
      <c r="C113" s="83">
        <f>-SUMIFS(Transactions!$J:$J,Transactions!$G:$G,YearlyReport!$A113,Transactions!$B:$B,"&gt;="&amp;C$11,Transactions!$B:$B,"&lt;="&amp;C$12)+SUMIFS(Transactions!$I:$I,Transactions!$G:$G,YearlyReport!$A113,Transactions!$B:$B,"&gt;="&amp;C$11,Transactions!$B:$B,"&lt;="&amp;C$12)</f>
        <v>0</v>
      </c>
      <c r="D113" s="83">
        <f>-SUMIFS(Transactions!$J:$J,Transactions!$G:$G,YearlyReport!$A113,Transactions!$B:$B,"&gt;="&amp;D$11,Transactions!$B:$B,"&lt;="&amp;D$12)+SUMIFS(Transactions!$I:$I,Transactions!$G:$G,YearlyReport!$A113,Transactions!$B:$B,"&gt;="&amp;D$11,Transactions!$B:$B,"&lt;="&amp;D$12)</f>
        <v>0</v>
      </c>
      <c r="E113" s="83">
        <f>-SUMIFS(Transactions!$J:$J,Transactions!$G:$G,YearlyReport!$A113,Transactions!$B:$B,"&gt;="&amp;E$11,Transactions!$B:$B,"&lt;="&amp;E$12)+SUMIFS(Transactions!$I:$I,Transactions!$G:$G,YearlyReport!$A113,Transactions!$B:$B,"&gt;="&amp;E$11,Transactions!$B:$B,"&lt;="&amp;E$12)</f>
        <v>0</v>
      </c>
      <c r="F113" s="83">
        <f>-SUMIFS(Transactions!$J:$J,Transactions!$G:$G,YearlyReport!$A113,Transactions!$B:$B,"&gt;="&amp;F$11,Transactions!$B:$B,"&lt;="&amp;F$12)+SUMIFS(Transactions!$I:$I,Transactions!$G:$G,YearlyReport!$A113,Transactions!$B:$B,"&gt;="&amp;F$11,Transactions!$B:$B,"&lt;="&amp;F$12)</f>
        <v>0</v>
      </c>
      <c r="G113" s="83">
        <f>-SUMIFS(Transactions!$J:$J,Transactions!$G:$G,YearlyReport!$A113,Transactions!$B:$B,"&gt;="&amp;G$11,Transactions!$B:$B,"&lt;="&amp;G$12)+SUMIFS(Transactions!$I:$I,Transactions!$G:$G,YearlyReport!$A113,Transactions!$B:$B,"&gt;="&amp;G$11,Transactions!$B:$B,"&lt;="&amp;G$12)</f>
        <v>0</v>
      </c>
      <c r="H113" s="83">
        <f>-SUMIFS(Transactions!$J:$J,Transactions!$G:$G,YearlyReport!$A113,Transactions!$B:$B,"&gt;="&amp;H$11,Transactions!$B:$B,"&lt;="&amp;H$12)+SUMIFS(Transactions!$I:$I,Transactions!$G:$G,YearlyReport!$A113,Transactions!$B:$B,"&gt;="&amp;H$11,Transactions!$B:$B,"&lt;="&amp;H$12)</f>
        <v>0</v>
      </c>
      <c r="I113" s="83">
        <f>-SUMIFS(Transactions!$J:$J,Transactions!$G:$G,YearlyReport!$A113,Transactions!$B:$B,"&gt;="&amp;I$11,Transactions!$B:$B,"&lt;="&amp;I$12)+SUMIFS(Transactions!$I:$I,Transactions!$G:$G,YearlyReport!$A113,Transactions!$B:$B,"&gt;="&amp;I$11,Transactions!$B:$B,"&lt;="&amp;I$12)</f>
        <v>0</v>
      </c>
      <c r="J113" s="83">
        <f>-SUMIFS(Transactions!$J:$J,Transactions!$G:$G,YearlyReport!$A113,Transactions!$B:$B,"&gt;="&amp;J$11,Transactions!$B:$B,"&lt;="&amp;J$12)+SUMIFS(Transactions!$I:$I,Transactions!$G:$G,YearlyReport!$A113,Transactions!$B:$B,"&gt;="&amp;J$11,Transactions!$B:$B,"&lt;="&amp;J$12)</f>
        <v>0</v>
      </c>
      <c r="K113" s="83">
        <f>-SUMIFS(Transactions!$J:$J,Transactions!$G:$G,YearlyReport!$A113,Transactions!$B:$B,"&gt;="&amp;K$11,Transactions!$B:$B,"&lt;="&amp;K$12)+SUMIFS(Transactions!$I:$I,Transactions!$G:$G,YearlyReport!$A113,Transactions!$B:$B,"&gt;="&amp;K$11,Transactions!$B:$B,"&lt;="&amp;K$12)</f>
        <v>0</v>
      </c>
      <c r="L113" s="83">
        <f>-SUMIFS(Transactions!$J:$J,Transactions!$G:$G,YearlyReport!$A113,Transactions!$B:$B,"&gt;="&amp;L$11,Transactions!$B:$B,"&lt;="&amp;L$12)+SUMIFS(Transactions!$I:$I,Transactions!$G:$G,YearlyReport!$A113,Transactions!$B:$B,"&gt;="&amp;L$11,Transactions!$B:$B,"&lt;="&amp;L$12)</f>
        <v>0</v>
      </c>
      <c r="M113" s="83">
        <f>-SUMIFS(Transactions!$J:$J,Transactions!$G:$G,YearlyReport!$A113,Transactions!$B:$B,"&gt;="&amp;M$11,Transactions!$B:$B,"&lt;="&amp;M$12)+SUMIFS(Transactions!$I:$I,Transactions!$G:$G,YearlyReport!$A113,Transactions!$B:$B,"&gt;="&amp;M$11,Transactions!$B:$B,"&lt;="&amp;M$12)</f>
        <v>0</v>
      </c>
      <c r="N113" s="83">
        <f>-SUMIFS(Transactions!$J:$J,Transactions!$G:$G,YearlyReport!$A113,Transactions!$B:$B,"&gt;="&amp;N$11,Transactions!$B:$B,"&lt;="&amp;N$12)+SUMIFS(Transactions!$I:$I,Transactions!$G:$G,YearlyReport!$A113,Transactions!$B:$B,"&gt;="&amp;N$11,Transactions!$B:$B,"&lt;="&amp;N$12)</f>
        <v>0</v>
      </c>
      <c r="O113" s="159">
        <f t="shared" si="28"/>
        <v>0</v>
      </c>
      <c r="P113" s="159">
        <f t="shared" si="29"/>
        <v>0</v>
      </c>
    </row>
    <row r="114" spans="1:16" s="23" customFormat="1" hidden="1" x14ac:dyDescent="0.2">
      <c r="A114" s="229" t="str">
        <v xml:space="preserve"> - </v>
      </c>
      <c r="B114" s="4"/>
      <c r="C114" s="83">
        <f>-SUMIFS(Transactions!$J:$J,Transactions!$G:$G,YearlyReport!$A114,Transactions!$B:$B,"&gt;="&amp;C$11,Transactions!$B:$B,"&lt;="&amp;C$12)+SUMIFS(Transactions!$I:$I,Transactions!$G:$G,YearlyReport!$A114,Transactions!$B:$B,"&gt;="&amp;C$11,Transactions!$B:$B,"&lt;="&amp;C$12)</f>
        <v>0</v>
      </c>
      <c r="D114" s="83">
        <f>-SUMIFS(Transactions!$J:$J,Transactions!$G:$G,YearlyReport!$A114,Transactions!$B:$B,"&gt;="&amp;D$11,Transactions!$B:$B,"&lt;="&amp;D$12)+SUMIFS(Transactions!$I:$I,Transactions!$G:$G,YearlyReport!$A114,Transactions!$B:$B,"&gt;="&amp;D$11,Transactions!$B:$B,"&lt;="&amp;D$12)</f>
        <v>0</v>
      </c>
      <c r="E114" s="83">
        <f>-SUMIFS(Transactions!$J:$J,Transactions!$G:$G,YearlyReport!$A114,Transactions!$B:$B,"&gt;="&amp;E$11,Transactions!$B:$B,"&lt;="&amp;E$12)+SUMIFS(Transactions!$I:$I,Transactions!$G:$G,YearlyReport!$A114,Transactions!$B:$B,"&gt;="&amp;E$11,Transactions!$B:$B,"&lt;="&amp;E$12)</f>
        <v>0</v>
      </c>
      <c r="F114" s="83">
        <f>-SUMIFS(Transactions!$J:$J,Transactions!$G:$G,YearlyReport!$A114,Transactions!$B:$B,"&gt;="&amp;F$11,Transactions!$B:$B,"&lt;="&amp;F$12)+SUMIFS(Transactions!$I:$I,Transactions!$G:$G,YearlyReport!$A114,Transactions!$B:$B,"&gt;="&amp;F$11,Transactions!$B:$B,"&lt;="&amp;F$12)</f>
        <v>0</v>
      </c>
      <c r="G114" s="83">
        <f>-SUMIFS(Transactions!$J:$J,Transactions!$G:$G,YearlyReport!$A114,Transactions!$B:$B,"&gt;="&amp;G$11,Transactions!$B:$B,"&lt;="&amp;G$12)+SUMIFS(Transactions!$I:$I,Transactions!$G:$G,YearlyReport!$A114,Transactions!$B:$B,"&gt;="&amp;G$11,Transactions!$B:$B,"&lt;="&amp;G$12)</f>
        <v>0</v>
      </c>
      <c r="H114" s="83">
        <f>-SUMIFS(Transactions!$J:$J,Transactions!$G:$G,YearlyReport!$A114,Transactions!$B:$B,"&gt;="&amp;H$11,Transactions!$B:$B,"&lt;="&amp;H$12)+SUMIFS(Transactions!$I:$I,Transactions!$G:$G,YearlyReport!$A114,Transactions!$B:$B,"&gt;="&amp;H$11,Transactions!$B:$B,"&lt;="&amp;H$12)</f>
        <v>0</v>
      </c>
      <c r="I114" s="83">
        <f>-SUMIFS(Transactions!$J:$J,Transactions!$G:$G,YearlyReport!$A114,Transactions!$B:$B,"&gt;="&amp;I$11,Transactions!$B:$B,"&lt;="&amp;I$12)+SUMIFS(Transactions!$I:$I,Transactions!$G:$G,YearlyReport!$A114,Transactions!$B:$B,"&gt;="&amp;I$11,Transactions!$B:$B,"&lt;="&amp;I$12)</f>
        <v>0</v>
      </c>
      <c r="J114" s="83">
        <f>-SUMIFS(Transactions!$J:$J,Transactions!$G:$G,YearlyReport!$A114,Transactions!$B:$B,"&gt;="&amp;J$11,Transactions!$B:$B,"&lt;="&amp;J$12)+SUMIFS(Transactions!$I:$I,Transactions!$G:$G,YearlyReport!$A114,Transactions!$B:$B,"&gt;="&amp;J$11,Transactions!$B:$B,"&lt;="&amp;J$12)</f>
        <v>0</v>
      </c>
      <c r="K114" s="83">
        <f>-SUMIFS(Transactions!$J:$J,Transactions!$G:$G,YearlyReport!$A114,Transactions!$B:$B,"&gt;="&amp;K$11,Transactions!$B:$B,"&lt;="&amp;K$12)+SUMIFS(Transactions!$I:$I,Transactions!$G:$G,YearlyReport!$A114,Transactions!$B:$B,"&gt;="&amp;K$11,Transactions!$B:$B,"&lt;="&amp;K$12)</f>
        <v>0</v>
      </c>
      <c r="L114" s="83">
        <f>-SUMIFS(Transactions!$J:$J,Transactions!$G:$G,YearlyReport!$A114,Transactions!$B:$B,"&gt;="&amp;L$11,Transactions!$B:$B,"&lt;="&amp;L$12)+SUMIFS(Transactions!$I:$I,Transactions!$G:$G,YearlyReport!$A114,Transactions!$B:$B,"&gt;="&amp;L$11,Transactions!$B:$B,"&lt;="&amp;L$12)</f>
        <v>0</v>
      </c>
      <c r="M114" s="83">
        <f>-SUMIFS(Transactions!$J:$J,Transactions!$G:$G,YearlyReport!$A114,Transactions!$B:$B,"&gt;="&amp;M$11,Transactions!$B:$B,"&lt;="&amp;M$12)+SUMIFS(Transactions!$I:$I,Transactions!$G:$G,YearlyReport!$A114,Transactions!$B:$B,"&gt;="&amp;M$11,Transactions!$B:$B,"&lt;="&amp;M$12)</f>
        <v>0</v>
      </c>
      <c r="N114" s="83">
        <f>-SUMIFS(Transactions!$J:$J,Transactions!$G:$G,YearlyReport!$A114,Transactions!$B:$B,"&gt;="&amp;N$11,Transactions!$B:$B,"&lt;="&amp;N$12)+SUMIFS(Transactions!$I:$I,Transactions!$G:$G,YearlyReport!$A114,Transactions!$B:$B,"&gt;="&amp;N$11,Transactions!$B:$B,"&lt;="&amp;N$12)</f>
        <v>0</v>
      </c>
      <c r="O114" s="159">
        <f t="shared" si="28"/>
        <v>0</v>
      </c>
      <c r="P114" s="159">
        <f t="shared" si="29"/>
        <v>0</v>
      </c>
    </row>
    <row r="115" spans="1:16" s="23" customFormat="1" hidden="1" x14ac:dyDescent="0.2">
      <c r="A115" s="229" t="str">
        <v xml:space="preserve"> - </v>
      </c>
      <c r="B115" s="4"/>
      <c r="C115" s="83">
        <f>-SUMIFS(Transactions!$J:$J,Transactions!$G:$G,YearlyReport!$A115,Transactions!$B:$B,"&gt;="&amp;C$11,Transactions!$B:$B,"&lt;="&amp;C$12)+SUMIFS(Transactions!$I:$I,Transactions!$G:$G,YearlyReport!$A115,Transactions!$B:$B,"&gt;="&amp;C$11,Transactions!$B:$B,"&lt;="&amp;C$12)</f>
        <v>0</v>
      </c>
      <c r="D115" s="83">
        <f>-SUMIFS(Transactions!$J:$J,Transactions!$G:$G,YearlyReport!$A115,Transactions!$B:$B,"&gt;="&amp;D$11,Transactions!$B:$B,"&lt;="&amp;D$12)+SUMIFS(Transactions!$I:$I,Transactions!$G:$G,YearlyReport!$A115,Transactions!$B:$B,"&gt;="&amp;D$11,Transactions!$B:$B,"&lt;="&amp;D$12)</f>
        <v>0</v>
      </c>
      <c r="E115" s="83">
        <f>-SUMIFS(Transactions!$J:$J,Transactions!$G:$G,YearlyReport!$A115,Transactions!$B:$B,"&gt;="&amp;E$11,Transactions!$B:$B,"&lt;="&amp;E$12)+SUMIFS(Transactions!$I:$I,Transactions!$G:$G,YearlyReport!$A115,Transactions!$B:$B,"&gt;="&amp;E$11,Transactions!$B:$B,"&lt;="&amp;E$12)</f>
        <v>0</v>
      </c>
      <c r="F115" s="83">
        <f>-SUMIFS(Transactions!$J:$J,Transactions!$G:$G,YearlyReport!$A115,Transactions!$B:$B,"&gt;="&amp;F$11,Transactions!$B:$B,"&lt;="&amp;F$12)+SUMIFS(Transactions!$I:$I,Transactions!$G:$G,YearlyReport!$A115,Transactions!$B:$B,"&gt;="&amp;F$11,Transactions!$B:$B,"&lt;="&amp;F$12)</f>
        <v>0</v>
      </c>
      <c r="G115" s="83">
        <f>-SUMIFS(Transactions!$J:$J,Transactions!$G:$G,YearlyReport!$A115,Transactions!$B:$B,"&gt;="&amp;G$11,Transactions!$B:$B,"&lt;="&amp;G$12)+SUMIFS(Transactions!$I:$I,Transactions!$G:$G,YearlyReport!$A115,Transactions!$B:$B,"&gt;="&amp;G$11,Transactions!$B:$B,"&lt;="&amp;G$12)</f>
        <v>0</v>
      </c>
      <c r="H115" s="83">
        <f>-SUMIFS(Transactions!$J:$J,Transactions!$G:$G,YearlyReport!$A115,Transactions!$B:$B,"&gt;="&amp;H$11,Transactions!$B:$B,"&lt;="&amp;H$12)+SUMIFS(Transactions!$I:$I,Transactions!$G:$G,YearlyReport!$A115,Transactions!$B:$B,"&gt;="&amp;H$11,Transactions!$B:$B,"&lt;="&amp;H$12)</f>
        <v>0</v>
      </c>
      <c r="I115" s="83">
        <f>-SUMIFS(Transactions!$J:$J,Transactions!$G:$G,YearlyReport!$A115,Transactions!$B:$B,"&gt;="&amp;I$11,Transactions!$B:$B,"&lt;="&amp;I$12)+SUMIFS(Transactions!$I:$I,Transactions!$G:$G,YearlyReport!$A115,Transactions!$B:$B,"&gt;="&amp;I$11,Transactions!$B:$B,"&lt;="&amp;I$12)</f>
        <v>0</v>
      </c>
      <c r="J115" s="83">
        <f>-SUMIFS(Transactions!$J:$J,Transactions!$G:$G,YearlyReport!$A115,Transactions!$B:$B,"&gt;="&amp;J$11,Transactions!$B:$B,"&lt;="&amp;J$12)+SUMIFS(Transactions!$I:$I,Transactions!$G:$G,YearlyReport!$A115,Transactions!$B:$B,"&gt;="&amp;J$11,Transactions!$B:$B,"&lt;="&amp;J$12)</f>
        <v>0</v>
      </c>
      <c r="K115" s="83">
        <f>-SUMIFS(Transactions!$J:$J,Transactions!$G:$G,YearlyReport!$A115,Transactions!$B:$B,"&gt;="&amp;K$11,Transactions!$B:$B,"&lt;="&amp;K$12)+SUMIFS(Transactions!$I:$I,Transactions!$G:$G,YearlyReport!$A115,Transactions!$B:$B,"&gt;="&amp;K$11,Transactions!$B:$B,"&lt;="&amp;K$12)</f>
        <v>0</v>
      </c>
      <c r="L115" s="83">
        <f>-SUMIFS(Transactions!$J:$J,Transactions!$G:$G,YearlyReport!$A115,Transactions!$B:$B,"&gt;="&amp;L$11,Transactions!$B:$B,"&lt;="&amp;L$12)+SUMIFS(Transactions!$I:$I,Transactions!$G:$G,YearlyReport!$A115,Transactions!$B:$B,"&gt;="&amp;L$11,Transactions!$B:$B,"&lt;="&amp;L$12)</f>
        <v>0</v>
      </c>
      <c r="M115" s="83">
        <f>-SUMIFS(Transactions!$J:$J,Transactions!$G:$G,YearlyReport!$A115,Transactions!$B:$B,"&gt;="&amp;M$11,Transactions!$B:$B,"&lt;="&amp;M$12)+SUMIFS(Transactions!$I:$I,Transactions!$G:$G,YearlyReport!$A115,Transactions!$B:$B,"&gt;="&amp;M$11,Transactions!$B:$B,"&lt;="&amp;M$12)</f>
        <v>0</v>
      </c>
      <c r="N115" s="83">
        <f>-SUMIFS(Transactions!$J:$J,Transactions!$G:$G,YearlyReport!$A115,Transactions!$B:$B,"&gt;="&amp;N$11,Transactions!$B:$B,"&lt;="&amp;N$12)+SUMIFS(Transactions!$I:$I,Transactions!$G:$G,YearlyReport!$A115,Transactions!$B:$B,"&gt;="&amp;N$11,Transactions!$B:$B,"&lt;="&amp;N$12)</f>
        <v>0</v>
      </c>
      <c r="O115" s="159">
        <f t="shared" si="28"/>
        <v>0</v>
      </c>
      <c r="P115" s="159">
        <f t="shared" si="29"/>
        <v>0</v>
      </c>
    </row>
    <row r="116" spans="1:16" s="23" customFormat="1" hidden="1" x14ac:dyDescent="0.2">
      <c r="A116" s="229" t="str">
        <v xml:space="preserve"> - </v>
      </c>
      <c r="B116" s="4"/>
      <c r="C116" s="83">
        <f>-SUMIFS(Transactions!$J:$J,Transactions!$G:$G,YearlyReport!$A116,Transactions!$B:$B,"&gt;="&amp;C$11,Transactions!$B:$B,"&lt;="&amp;C$12)+SUMIFS(Transactions!$I:$I,Transactions!$G:$G,YearlyReport!$A116,Transactions!$B:$B,"&gt;="&amp;C$11,Transactions!$B:$B,"&lt;="&amp;C$12)</f>
        <v>0</v>
      </c>
      <c r="D116" s="83">
        <f>-SUMIFS(Transactions!$J:$J,Transactions!$G:$G,YearlyReport!$A116,Transactions!$B:$B,"&gt;="&amp;D$11,Transactions!$B:$B,"&lt;="&amp;D$12)+SUMIFS(Transactions!$I:$I,Transactions!$G:$G,YearlyReport!$A116,Transactions!$B:$B,"&gt;="&amp;D$11,Transactions!$B:$B,"&lt;="&amp;D$12)</f>
        <v>0</v>
      </c>
      <c r="E116" s="83">
        <f>-SUMIFS(Transactions!$J:$J,Transactions!$G:$G,YearlyReport!$A116,Transactions!$B:$B,"&gt;="&amp;E$11,Transactions!$B:$B,"&lt;="&amp;E$12)+SUMIFS(Transactions!$I:$I,Transactions!$G:$G,YearlyReport!$A116,Transactions!$B:$B,"&gt;="&amp;E$11,Transactions!$B:$B,"&lt;="&amp;E$12)</f>
        <v>0</v>
      </c>
      <c r="F116" s="83">
        <f>-SUMIFS(Transactions!$J:$J,Transactions!$G:$G,YearlyReport!$A116,Transactions!$B:$B,"&gt;="&amp;F$11,Transactions!$B:$B,"&lt;="&amp;F$12)+SUMIFS(Transactions!$I:$I,Transactions!$G:$G,YearlyReport!$A116,Transactions!$B:$B,"&gt;="&amp;F$11,Transactions!$B:$B,"&lt;="&amp;F$12)</f>
        <v>0</v>
      </c>
      <c r="G116" s="83">
        <f>-SUMIFS(Transactions!$J:$J,Transactions!$G:$G,YearlyReport!$A116,Transactions!$B:$B,"&gt;="&amp;G$11,Transactions!$B:$B,"&lt;="&amp;G$12)+SUMIFS(Transactions!$I:$I,Transactions!$G:$G,YearlyReport!$A116,Transactions!$B:$B,"&gt;="&amp;G$11,Transactions!$B:$B,"&lt;="&amp;G$12)</f>
        <v>0</v>
      </c>
      <c r="H116" s="83">
        <f>-SUMIFS(Transactions!$J:$J,Transactions!$G:$G,YearlyReport!$A116,Transactions!$B:$B,"&gt;="&amp;H$11,Transactions!$B:$B,"&lt;="&amp;H$12)+SUMIFS(Transactions!$I:$I,Transactions!$G:$G,YearlyReport!$A116,Transactions!$B:$B,"&gt;="&amp;H$11,Transactions!$B:$B,"&lt;="&amp;H$12)</f>
        <v>0</v>
      </c>
      <c r="I116" s="83">
        <f>-SUMIFS(Transactions!$J:$J,Transactions!$G:$G,YearlyReport!$A116,Transactions!$B:$B,"&gt;="&amp;I$11,Transactions!$B:$B,"&lt;="&amp;I$12)+SUMIFS(Transactions!$I:$I,Transactions!$G:$G,YearlyReport!$A116,Transactions!$B:$B,"&gt;="&amp;I$11,Transactions!$B:$B,"&lt;="&amp;I$12)</f>
        <v>0</v>
      </c>
      <c r="J116" s="83">
        <f>-SUMIFS(Transactions!$J:$J,Transactions!$G:$G,YearlyReport!$A116,Transactions!$B:$B,"&gt;="&amp;J$11,Transactions!$B:$B,"&lt;="&amp;J$12)+SUMIFS(Transactions!$I:$I,Transactions!$G:$G,YearlyReport!$A116,Transactions!$B:$B,"&gt;="&amp;J$11,Transactions!$B:$B,"&lt;="&amp;J$12)</f>
        <v>0</v>
      </c>
      <c r="K116" s="83">
        <f>-SUMIFS(Transactions!$J:$J,Transactions!$G:$G,YearlyReport!$A116,Transactions!$B:$B,"&gt;="&amp;K$11,Transactions!$B:$B,"&lt;="&amp;K$12)+SUMIFS(Transactions!$I:$I,Transactions!$G:$G,YearlyReport!$A116,Transactions!$B:$B,"&gt;="&amp;K$11,Transactions!$B:$B,"&lt;="&amp;K$12)</f>
        <v>0</v>
      </c>
      <c r="L116" s="83">
        <f>-SUMIFS(Transactions!$J:$J,Transactions!$G:$G,YearlyReport!$A116,Transactions!$B:$B,"&gt;="&amp;L$11,Transactions!$B:$B,"&lt;="&amp;L$12)+SUMIFS(Transactions!$I:$I,Transactions!$G:$G,YearlyReport!$A116,Transactions!$B:$B,"&gt;="&amp;L$11,Transactions!$B:$B,"&lt;="&amp;L$12)</f>
        <v>0</v>
      </c>
      <c r="M116" s="83">
        <f>-SUMIFS(Transactions!$J:$J,Transactions!$G:$G,YearlyReport!$A116,Transactions!$B:$B,"&gt;="&amp;M$11,Transactions!$B:$B,"&lt;="&amp;M$12)+SUMIFS(Transactions!$I:$I,Transactions!$G:$G,YearlyReport!$A116,Transactions!$B:$B,"&gt;="&amp;M$11,Transactions!$B:$B,"&lt;="&amp;M$12)</f>
        <v>0</v>
      </c>
      <c r="N116" s="83">
        <f>-SUMIFS(Transactions!$J:$J,Transactions!$G:$G,YearlyReport!$A116,Transactions!$B:$B,"&gt;="&amp;N$11,Transactions!$B:$B,"&lt;="&amp;N$12)+SUMIFS(Transactions!$I:$I,Transactions!$G:$G,YearlyReport!$A116,Transactions!$B:$B,"&gt;="&amp;N$11,Transactions!$B:$B,"&lt;="&amp;N$12)</f>
        <v>0</v>
      </c>
      <c r="O116" s="159">
        <f t="shared" si="28"/>
        <v>0</v>
      </c>
      <c r="P116" s="159">
        <f t="shared" si="29"/>
        <v>0</v>
      </c>
    </row>
    <row r="117" spans="1:16" s="23" customFormat="1" hidden="1" x14ac:dyDescent="0.2">
      <c r="A117" s="229" t="str">
        <v xml:space="preserve"> - </v>
      </c>
      <c r="B117" s="4"/>
      <c r="C117" s="83">
        <f>-SUMIFS(Transactions!$J:$J,Transactions!$G:$G,YearlyReport!$A117,Transactions!$B:$B,"&gt;="&amp;C$11,Transactions!$B:$B,"&lt;="&amp;C$12)+SUMIFS(Transactions!$I:$I,Transactions!$G:$G,YearlyReport!$A117,Transactions!$B:$B,"&gt;="&amp;C$11,Transactions!$B:$B,"&lt;="&amp;C$12)</f>
        <v>0</v>
      </c>
      <c r="D117" s="83">
        <f>-SUMIFS(Transactions!$J:$J,Transactions!$G:$G,YearlyReport!$A117,Transactions!$B:$B,"&gt;="&amp;D$11,Transactions!$B:$B,"&lt;="&amp;D$12)+SUMIFS(Transactions!$I:$I,Transactions!$G:$G,YearlyReport!$A117,Transactions!$B:$B,"&gt;="&amp;D$11,Transactions!$B:$B,"&lt;="&amp;D$12)</f>
        <v>0</v>
      </c>
      <c r="E117" s="83">
        <f>-SUMIFS(Transactions!$J:$J,Transactions!$G:$G,YearlyReport!$A117,Transactions!$B:$B,"&gt;="&amp;E$11,Transactions!$B:$B,"&lt;="&amp;E$12)+SUMIFS(Transactions!$I:$I,Transactions!$G:$G,YearlyReport!$A117,Transactions!$B:$B,"&gt;="&amp;E$11,Transactions!$B:$B,"&lt;="&amp;E$12)</f>
        <v>0</v>
      </c>
      <c r="F117" s="83">
        <f>-SUMIFS(Transactions!$J:$J,Transactions!$G:$G,YearlyReport!$A117,Transactions!$B:$B,"&gt;="&amp;F$11,Transactions!$B:$B,"&lt;="&amp;F$12)+SUMIFS(Transactions!$I:$I,Transactions!$G:$G,YearlyReport!$A117,Transactions!$B:$B,"&gt;="&amp;F$11,Transactions!$B:$B,"&lt;="&amp;F$12)</f>
        <v>0</v>
      </c>
      <c r="G117" s="83">
        <f>-SUMIFS(Transactions!$J:$J,Transactions!$G:$G,YearlyReport!$A117,Transactions!$B:$B,"&gt;="&amp;G$11,Transactions!$B:$B,"&lt;="&amp;G$12)+SUMIFS(Transactions!$I:$I,Transactions!$G:$G,YearlyReport!$A117,Transactions!$B:$B,"&gt;="&amp;G$11,Transactions!$B:$B,"&lt;="&amp;G$12)</f>
        <v>0</v>
      </c>
      <c r="H117" s="83">
        <f>-SUMIFS(Transactions!$J:$J,Transactions!$G:$G,YearlyReport!$A117,Transactions!$B:$B,"&gt;="&amp;H$11,Transactions!$B:$B,"&lt;="&amp;H$12)+SUMIFS(Transactions!$I:$I,Transactions!$G:$G,YearlyReport!$A117,Transactions!$B:$B,"&gt;="&amp;H$11,Transactions!$B:$B,"&lt;="&amp;H$12)</f>
        <v>0</v>
      </c>
      <c r="I117" s="83">
        <f>-SUMIFS(Transactions!$J:$J,Transactions!$G:$G,YearlyReport!$A117,Transactions!$B:$B,"&gt;="&amp;I$11,Transactions!$B:$B,"&lt;="&amp;I$12)+SUMIFS(Transactions!$I:$I,Transactions!$G:$G,YearlyReport!$A117,Transactions!$B:$B,"&gt;="&amp;I$11,Transactions!$B:$B,"&lt;="&amp;I$12)</f>
        <v>0</v>
      </c>
      <c r="J117" s="83">
        <f>-SUMIFS(Transactions!$J:$J,Transactions!$G:$G,YearlyReport!$A117,Transactions!$B:$B,"&gt;="&amp;J$11,Transactions!$B:$B,"&lt;="&amp;J$12)+SUMIFS(Transactions!$I:$I,Transactions!$G:$G,YearlyReport!$A117,Transactions!$B:$B,"&gt;="&amp;J$11,Transactions!$B:$B,"&lt;="&amp;J$12)</f>
        <v>0</v>
      </c>
      <c r="K117" s="83">
        <f>-SUMIFS(Transactions!$J:$J,Transactions!$G:$G,YearlyReport!$A117,Transactions!$B:$B,"&gt;="&amp;K$11,Transactions!$B:$B,"&lt;="&amp;K$12)+SUMIFS(Transactions!$I:$I,Transactions!$G:$G,YearlyReport!$A117,Transactions!$B:$B,"&gt;="&amp;K$11,Transactions!$B:$B,"&lt;="&amp;K$12)</f>
        <v>0</v>
      </c>
      <c r="L117" s="83">
        <f>-SUMIFS(Transactions!$J:$J,Transactions!$G:$G,YearlyReport!$A117,Transactions!$B:$B,"&gt;="&amp;L$11,Transactions!$B:$B,"&lt;="&amp;L$12)+SUMIFS(Transactions!$I:$I,Transactions!$G:$G,YearlyReport!$A117,Transactions!$B:$B,"&gt;="&amp;L$11,Transactions!$B:$B,"&lt;="&amp;L$12)</f>
        <v>0</v>
      </c>
      <c r="M117" s="83">
        <f>-SUMIFS(Transactions!$J:$J,Transactions!$G:$G,YearlyReport!$A117,Transactions!$B:$B,"&gt;="&amp;M$11,Transactions!$B:$B,"&lt;="&amp;M$12)+SUMIFS(Transactions!$I:$I,Transactions!$G:$G,YearlyReport!$A117,Transactions!$B:$B,"&gt;="&amp;M$11,Transactions!$B:$B,"&lt;="&amp;M$12)</f>
        <v>0</v>
      </c>
      <c r="N117" s="83">
        <f>-SUMIFS(Transactions!$J:$J,Transactions!$G:$G,YearlyReport!$A117,Transactions!$B:$B,"&gt;="&amp;N$11,Transactions!$B:$B,"&lt;="&amp;N$12)+SUMIFS(Transactions!$I:$I,Transactions!$G:$G,YearlyReport!$A117,Transactions!$B:$B,"&gt;="&amp;N$11,Transactions!$B:$B,"&lt;="&amp;N$12)</f>
        <v>0</v>
      </c>
      <c r="O117" s="159">
        <f t="shared" si="28"/>
        <v>0</v>
      </c>
      <c r="P117" s="159">
        <f t="shared" si="29"/>
        <v>0</v>
      </c>
    </row>
    <row r="118" spans="1:16" s="23" customFormat="1" hidden="1" x14ac:dyDescent="0.2">
      <c r="A118" s="229" t="str">
        <v xml:space="preserve"> - </v>
      </c>
      <c r="B118" s="4"/>
      <c r="C118" s="83">
        <f>-SUMIFS(Transactions!$J:$J,Transactions!$G:$G,YearlyReport!$A118,Transactions!$B:$B,"&gt;="&amp;C$11,Transactions!$B:$B,"&lt;="&amp;C$12)+SUMIFS(Transactions!$I:$I,Transactions!$G:$G,YearlyReport!$A118,Transactions!$B:$B,"&gt;="&amp;C$11,Transactions!$B:$B,"&lt;="&amp;C$12)</f>
        <v>0</v>
      </c>
      <c r="D118" s="83">
        <f>-SUMIFS(Transactions!$J:$J,Transactions!$G:$G,YearlyReport!$A118,Transactions!$B:$B,"&gt;="&amp;D$11,Transactions!$B:$B,"&lt;="&amp;D$12)+SUMIFS(Transactions!$I:$I,Transactions!$G:$G,YearlyReport!$A118,Transactions!$B:$B,"&gt;="&amp;D$11,Transactions!$B:$B,"&lt;="&amp;D$12)</f>
        <v>0</v>
      </c>
      <c r="E118" s="83">
        <f>-SUMIFS(Transactions!$J:$J,Transactions!$G:$G,YearlyReport!$A118,Transactions!$B:$B,"&gt;="&amp;E$11,Transactions!$B:$B,"&lt;="&amp;E$12)+SUMIFS(Transactions!$I:$I,Transactions!$G:$G,YearlyReport!$A118,Transactions!$B:$B,"&gt;="&amp;E$11,Transactions!$B:$B,"&lt;="&amp;E$12)</f>
        <v>0</v>
      </c>
      <c r="F118" s="83">
        <f>-SUMIFS(Transactions!$J:$J,Transactions!$G:$G,YearlyReport!$A118,Transactions!$B:$B,"&gt;="&amp;F$11,Transactions!$B:$B,"&lt;="&amp;F$12)+SUMIFS(Transactions!$I:$I,Transactions!$G:$G,YearlyReport!$A118,Transactions!$B:$B,"&gt;="&amp;F$11,Transactions!$B:$B,"&lt;="&amp;F$12)</f>
        <v>0</v>
      </c>
      <c r="G118" s="83">
        <f>-SUMIFS(Transactions!$J:$J,Transactions!$G:$G,YearlyReport!$A118,Transactions!$B:$B,"&gt;="&amp;G$11,Transactions!$B:$B,"&lt;="&amp;G$12)+SUMIFS(Transactions!$I:$I,Transactions!$G:$G,YearlyReport!$A118,Transactions!$B:$B,"&gt;="&amp;G$11,Transactions!$B:$B,"&lt;="&amp;G$12)</f>
        <v>0</v>
      </c>
      <c r="H118" s="83">
        <f>-SUMIFS(Transactions!$J:$J,Transactions!$G:$G,YearlyReport!$A118,Transactions!$B:$B,"&gt;="&amp;H$11,Transactions!$B:$B,"&lt;="&amp;H$12)+SUMIFS(Transactions!$I:$I,Transactions!$G:$G,YearlyReport!$A118,Transactions!$B:$B,"&gt;="&amp;H$11,Transactions!$B:$B,"&lt;="&amp;H$12)</f>
        <v>0</v>
      </c>
      <c r="I118" s="83">
        <f>-SUMIFS(Transactions!$J:$J,Transactions!$G:$G,YearlyReport!$A118,Transactions!$B:$B,"&gt;="&amp;I$11,Transactions!$B:$B,"&lt;="&amp;I$12)+SUMIFS(Transactions!$I:$I,Transactions!$G:$G,YearlyReport!$A118,Transactions!$B:$B,"&gt;="&amp;I$11,Transactions!$B:$B,"&lt;="&amp;I$12)</f>
        <v>0</v>
      </c>
      <c r="J118" s="83">
        <f>-SUMIFS(Transactions!$J:$J,Transactions!$G:$G,YearlyReport!$A118,Transactions!$B:$B,"&gt;="&amp;J$11,Transactions!$B:$B,"&lt;="&amp;J$12)+SUMIFS(Transactions!$I:$I,Transactions!$G:$G,YearlyReport!$A118,Transactions!$B:$B,"&gt;="&amp;J$11,Transactions!$B:$B,"&lt;="&amp;J$12)</f>
        <v>0</v>
      </c>
      <c r="K118" s="83">
        <f>-SUMIFS(Transactions!$J:$J,Transactions!$G:$G,YearlyReport!$A118,Transactions!$B:$B,"&gt;="&amp;K$11,Transactions!$B:$B,"&lt;="&amp;K$12)+SUMIFS(Transactions!$I:$I,Transactions!$G:$G,YearlyReport!$A118,Transactions!$B:$B,"&gt;="&amp;K$11,Transactions!$B:$B,"&lt;="&amp;K$12)</f>
        <v>0</v>
      </c>
      <c r="L118" s="83">
        <f>-SUMIFS(Transactions!$J:$J,Transactions!$G:$G,YearlyReport!$A118,Transactions!$B:$B,"&gt;="&amp;L$11,Transactions!$B:$B,"&lt;="&amp;L$12)+SUMIFS(Transactions!$I:$I,Transactions!$G:$G,YearlyReport!$A118,Transactions!$B:$B,"&gt;="&amp;L$11,Transactions!$B:$B,"&lt;="&amp;L$12)</f>
        <v>0</v>
      </c>
      <c r="M118" s="83">
        <f>-SUMIFS(Transactions!$J:$J,Transactions!$G:$G,YearlyReport!$A118,Transactions!$B:$B,"&gt;="&amp;M$11,Transactions!$B:$B,"&lt;="&amp;M$12)+SUMIFS(Transactions!$I:$I,Transactions!$G:$G,YearlyReport!$A118,Transactions!$B:$B,"&gt;="&amp;M$11,Transactions!$B:$B,"&lt;="&amp;M$12)</f>
        <v>0</v>
      </c>
      <c r="N118" s="83">
        <f>-SUMIFS(Transactions!$J:$J,Transactions!$G:$G,YearlyReport!$A118,Transactions!$B:$B,"&gt;="&amp;N$11,Transactions!$B:$B,"&lt;="&amp;N$12)+SUMIFS(Transactions!$I:$I,Transactions!$G:$G,YearlyReport!$A118,Transactions!$B:$B,"&gt;="&amp;N$11,Transactions!$B:$B,"&lt;="&amp;N$12)</f>
        <v>0</v>
      </c>
      <c r="O118" s="159">
        <f t="shared" si="28"/>
        <v>0</v>
      </c>
      <c r="P118" s="159">
        <f t="shared" si="29"/>
        <v>0</v>
      </c>
    </row>
    <row r="119" spans="1:16" s="23" customFormat="1" hidden="1" x14ac:dyDescent="0.2">
      <c r="A119" s="229" t="str">
        <v xml:space="preserve"> - </v>
      </c>
      <c r="B119" s="4"/>
      <c r="C119" s="83">
        <f>-SUMIFS(Transactions!$J:$J,Transactions!$G:$G,YearlyReport!$A119,Transactions!$B:$B,"&gt;="&amp;C$11,Transactions!$B:$B,"&lt;="&amp;C$12)+SUMIFS(Transactions!$I:$I,Transactions!$G:$G,YearlyReport!$A119,Transactions!$B:$B,"&gt;="&amp;C$11,Transactions!$B:$B,"&lt;="&amp;C$12)</f>
        <v>0</v>
      </c>
      <c r="D119" s="83">
        <f>-SUMIFS(Transactions!$J:$J,Transactions!$G:$G,YearlyReport!$A119,Transactions!$B:$B,"&gt;="&amp;D$11,Transactions!$B:$B,"&lt;="&amp;D$12)+SUMIFS(Transactions!$I:$I,Transactions!$G:$G,YearlyReport!$A119,Transactions!$B:$B,"&gt;="&amp;D$11,Transactions!$B:$B,"&lt;="&amp;D$12)</f>
        <v>0</v>
      </c>
      <c r="E119" s="83">
        <f>-SUMIFS(Transactions!$J:$J,Transactions!$G:$G,YearlyReport!$A119,Transactions!$B:$B,"&gt;="&amp;E$11,Transactions!$B:$B,"&lt;="&amp;E$12)+SUMIFS(Transactions!$I:$I,Transactions!$G:$G,YearlyReport!$A119,Transactions!$B:$B,"&gt;="&amp;E$11,Transactions!$B:$B,"&lt;="&amp;E$12)</f>
        <v>0</v>
      </c>
      <c r="F119" s="83">
        <f>-SUMIFS(Transactions!$J:$J,Transactions!$G:$G,YearlyReport!$A119,Transactions!$B:$B,"&gt;="&amp;F$11,Transactions!$B:$B,"&lt;="&amp;F$12)+SUMIFS(Transactions!$I:$I,Transactions!$G:$G,YearlyReport!$A119,Transactions!$B:$B,"&gt;="&amp;F$11,Transactions!$B:$B,"&lt;="&amp;F$12)</f>
        <v>0</v>
      </c>
      <c r="G119" s="83">
        <f>-SUMIFS(Transactions!$J:$J,Transactions!$G:$G,YearlyReport!$A119,Transactions!$B:$B,"&gt;="&amp;G$11,Transactions!$B:$B,"&lt;="&amp;G$12)+SUMIFS(Transactions!$I:$I,Transactions!$G:$G,YearlyReport!$A119,Transactions!$B:$B,"&gt;="&amp;G$11,Transactions!$B:$B,"&lt;="&amp;G$12)</f>
        <v>0</v>
      </c>
      <c r="H119" s="83">
        <f>-SUMIFS(Transactions!$J:$J,Transactions!$G:$G,YearlyReport!$A119,Transactions!$B:$B,"&gt;="&amp;H$11,Transactions!$B:$B,"&lt;="&amp;H$12)+SUMIFS(Transactions!$I:$I,Transactions!$G:$G,YearlyReport!$A119,Transactions!$B:$B,"&gt;="&amp;H$11,Transactions!$B:$B,"&lt;="&amp;H$12)</f>
        <v>0</v>
      </c>
      <c r="I119" s="83">
        <f>-SUMIFS(Transactions!$J:$J,Transactions!$G:$G,YearlyReport!$A119,Transactions!$B:$B,"&gt;="&amp;I$11,Transactions!$B:$B,"&lt;="&amp;I$12)+SUMIFS(Transactions!$I:$I,Transactions!$G:$G,YearlyReport!$A119,Transactions!$B:$B,"&gt;="&amp;I$11,Transactions!$B:$B,"&lt;="&amp;I$12)</f>
        <v>0</v>
      </c>
      <c r="J119" s="83">
        <f>-SUMIFS(Transactions!$J:$J,Transactions!$G:$G,YearlyReport!$A119,Transactions!$B:$B,"&gt;="&amp;J$11,Transactions!$B:$B,"&lt;="&amp;J$12)+SUMIFS(Transactions!$I:$I,Transactions!$G:$G,YearlyReport!$A119,Transactions!$B:$B,"&gt;="&amp;J$11,Transactions!$B:$B,"&lt;="&amp;J$12)</f>
        <v>0</v>
      </c>
      <c r="K119" s="83">
        <f>-SUMIFS(Transactions!$J:$J,Transactions!$G:$G,YearlyReport!$A119,Transactions!$B:$B,"&gt;="&amp;K$11,Transactions!$B:$B,"&lt;="&amp;K$12)+SUMIFS(Transactions!$I:$I,Transactions!$G:$G,YearlyReport!$A119,Transactions!$B:$B,"&gt;="&amp;K$11,Transactions!$B:$B,"&lt;="&amp;K$12)</f>
        <v>0</v>
      </c>
      <c r="L119" s="83">
        <f>-SUMIFS(Transactions!$J:$J,Transactions!$G:$G,YearlyReport!$A119,Transactions!$B:$B,"&gt;="&amp;L$11,Transactions!$B:$B,"&lt;="&amp;L$12)+SUMIFS(Transactions!$I:$I,Transactions!$G:$G,YearlyReport!$A119,Transactions!$B:$B,"&gt;="&amp;L$11,Transactions!$B:$B,"&lt;="&amp;L$12)</f>
        <v>0</v>
      </c>
      <c r="M119" s="83">
        <f>-SUMIFS(Transactions!$J:$J,Transactions!$G:$G,YearlyReport!$A119,Transactions!$B:$B,"&gt;="&amp;M$11,Transactions!$B:$B,"&lt;="&amp;M$12)+SUMIFS(Transactions!$I:$I,Transactions!$G:$G,YearlyReport!$A119,Transactions!$B:$B,"&gt;="&amp;M$11,Transactions!$B:$B,"&lt;="&amp;M$12)</f>
        <v>0</v>
      </c>
      <c r="N119" s="83">
        <f>-SUMIFS(Transactions!$J:$J,Transactions!$G:$G,YearlyReport!$A119,Transactions!$B:$B,"&gt;="&amp;N$11,Transactions!$B:$B,"&lt;="&amp;N$12)+SUMIFS(Transactions!$I:$I,Transactions!$G:$G,YearlyReport!$A119,Transactions!$B:$B,"&gt;="&amp;N$11,Transactions!$B:$B,"&lt;="&amp;N$12)</f>
        <v>0</v>
      </c>
      <c r="O119" s="159">
        <f t="shared" si="28"/>
        <v>0</v>
      </c>
      <c r="P119" s="159">
        <f t="shared" si="29"/>
        <v>0</v>
      </c>
    </row>
    <row r="120" spans="1:16" s="23" customFormat="1" hidden="1" x14ac:dyDescent="0.2">
      <c r="A120" s="229" t="str">
        <v xml:space="preserve"> - </v>
      </c>
      <c r="B120" s="4"/>
      <c r="C120" s="83">
        <f>-SUMIFS(Transactions!$J:$J,Transactions!$G:$G,YearlyReport!$A120,Transactions!$B:$B,"&gt;="&amp;C$11,Transactions!$B:$B,"&lt;="&amp;C$12)+SUMIFS(Transactions!$I:$I,Transactions!$G:$G,YearlyReport!$A120,Transactions!$B:$B,"&gt;="&amp;C$11,Transactions!$B:$B,"&lt;="&amp;C$12)</f>
        <v>0</v>
      </c>
      <c r="D120" s="83">
        <f>-SUMIFS(Transactions!$J:$J,Transactions!$G:$G,YearlyReport!$A120,Transactions!$B:$B,"&gt;="&amp;D$11,Transactions!$B:$B,"&lt;="&amp;D$12)+SUMIFS(Transactions!$I:$I,Transactions!$G:$G,YearlyReport!$A120,Transactions!$B:$B,"&gt;="&amp;D$11,Transactions!$B:$B,"&lt;="&amp;D$12)</f>
        <v>0</v>
      </c>
      <c r="E120" s="83">
        <f>-SUMIFS(Transactions!$J:$J,Transactions!$G:$G,YearlyReport!$A120,Transactions!$B:$B,"&gt;="&amp;E$11,Transactions!$B:$B,"&lt;="&amp;E$12)+SUMIFS(Transactions!$I:$I,Transactions!$G:$G,YearlyReport!$A120,Transactions!$B:$B,"&gt;="&amp;E$11,Transactions!$B:$B,"&lt;="&amp;E$12)</f>
        <v>0</v>
      </c>
      <c r="F120" s="83">
        <f>-SUMIFS(Transactions!$J:$J,Transactions!$G:$G,YearlyReport!$A120,Transactions!$B:$B,"&gt;="&amp;F$11,Transactions!$B:$B,"&lt;="&amp;F$12)+SUMIFS(Transactions!$I:$I,Transactions!$G:$G,YearlyReport!$A120,Transactions!$B:$B,"&gt;="&amp;F$11,Transactions!$B:$B,"&lt;="&amp;F$12)</f>
        <v>0</v>
      </c>
      <c r="G120" s="83">
        <f>-SUMIFS(Transactions!$J:$J,Transactions!$G:$G,YearlyReport!$A120,Transactions!$B:$B,"&gt;="&amp;G$11,Transactions!$B:$B,"&lt;="&amp;G$12)+SUMIFS(Transactions!$I:$I,Transactions!$G:$G,YearlyReport!$A120,Transactions!$B:$B,"&gt;="&amp;G$11,Transactions!$B:$B,"&lt;="&amp;G$12)</f>
        <v>0</v>
      </c>
      <c r="H120" s="83">
        <f>-SUMIFS(Transactions!$J:$J,Transactions!$G:$G,YearlyReport!$A120,Transactions!$B:$B,"&gt;="&amp;H$11,Transactions!$B:$B,"&lt;="&amp;H$12)+SUMIFS(Transactions!$I:$I,Transactions!$G:$G,YearlyReport!$A120,Transactions!$B:$B,"&gt;="&amp;H$11,Transactions!$B:$B,"&lt;="&amp;H$12)</f>
        <v>0</v>
      </c>
      <c r="I120" s="83">
        <f>-SUMIFS(Transactions!$J:$J,Transactions!$G:$G,YearlyReport!$A120,Transactions!$B:$B,"&gt;="&amp;I$11,Transactions!$B:$B,"&lt;="&amp;I$12)+SUMIFS(Transactions!$I:$I,Transactions!$G:$G,YearlyReport!$A120,Transactions!$B:$B,"&gt;="&amp;I$11,Transactions!$B:$B,"&lt;="&amp;I$12)</f>
        <v>0</v>
      </c>
      <c r="J120" s="83">
        <f>-SUMIFS(Transactions!$J:$J,Transactions!$G:$G,YearlyReport!$A120,Transactions!$B:$B,"&gt;="&amp;J$11,Transactions!$B:$B,"&lt;="&amp;J$12)+SUMIFS(Transactions!$I:$I,Transactions!$G:$G,YearlyReport!$A120,Transactions!$B:$B,"&gt;="&amp;J$11,Transactions!$B:$B,"&lt;="&amp;J$12)</f>
        <v>0</v>
      </c>
      <c r="K120" s="83">
        <f>-SUMIFS(Transactions!$J:$J,Transactions!$G:$G,YearlyReport!$A120,Transactions!$B:$B,"&gt;="&amp;K$11,Transactions!$B:$B,"&lt;="&amp;K$12)+SUMIFS(Transactions!$I:$I,Transactions!$G:$G,YearlyReport!$A120,Transactions!$B:$B,"&gt;="&amp;K$11,Transactions!$B:$B,"&lt;="&amp;K$12)</f>
        <v>0</v>
      </c>
      <c r="L120" s="83">
        <f>-SUMIFS(Transactions!$J:$J,Transactions!$G:$G,YearlyReport!$A120,Transactions!$B:$B,"&gt;="&amp;L$11,Transactions!$B:$B,"&lt;="&amp;L$12)+SUMIFS(Transactions!$I:$I,Transactions!$G:$G,YearlyReport!$A120,Transactions!$B:$B,"&gt;="&amp;L$11,Transactions!$B:$B,"&lt;="&amp;L$12)</f>
        <v>0</v>
      </c>
      <c r="M120" s="83">
        <f>-SUMIFS(Transactions!$J:$J,Transactions!$G:$G,YearlyReport!$A120,Transactions!$B:$B,"&gt;="&amp;M$11,Transactions!$B:$B,"&lt;="&amp;M$12)+SUMIFS(Transactions!$I:$I,Transactions!$G:$G,YearlyReport!$A120,Transactions!$B:$B,"&gt;="&amp;M$11,Transactions!$B:$B,"&lt;="&amp;M$12)</f>
        <v>0</v>
      </c>
      <c r="N120" s="83">
        <f>-SUMIFS(Transactions!$J:$J,Transactions!$G:$G,YearlyReport!$A120,Transactions!$B:$B,"&gt;="&amp;N$11,Transactions!$B:$B,"&lt;="&amp;N$12)+SUMIFS(Transactions!$I:$I,Transactions!$G:$G,YearlyReport!$A120,Transactions!$B:$B,"&gt;="&amp;N$11,Transactions!$B:$B,"&lt;="&amp;N$12)</f>
        <v>0</v>
      </c>
      <c r="O120" s="159">
        <f t="shared" si="28"/>
        <v>0</v>
      </c>
      <c r="P120" s="159">
        <f t="shared" si="29"/>
        <v>0</v>
      </c>
    </row>
    <row r="121" spans="1:16" s="23" customFormat="1" hidden="1" x14ac:dyDescent="0.2">
      <c r="A121" s="229" t="str">
        <v xml:space="preserve"> - </v>
      </c>
      <c r="B121" s="4"/>
      <c r="C121" s="83">
        <f>-SUMIFS(Transactions!$J:$J,Transactions!$G:$G,YearlyReport!$A121,Transactions!$B:$B,"&gt;="&amp;C$11,Transactions!$B:$B,"&lt;="&amp;C$12)+SUMIFS(Transactions!$I:$I,Transactions!$G:$G,YearlyReport!$A121,Transactions!$B:$B,"&gt;="&amp;C$11,Transactions!$B:$B,"&lt;="&amp;C$12)</f>
        <v>0</v>
      </c>
      <c r="D121" s="83">
        <f>-SUMIFS(Transactions!$J:$J,Transactions!$G:$G,YearlyReport!$A121,Transactions!$B:$B,"&gt;="&amp;D$11,Transactions!$B:$B,"&lt;="&amp;D$12)+SUMIFS(Transactions!$I:$I,Transactions!$G:$G,YearlyReport!$A121,Transactions!$B:$B,"&gt;="&amp;D$11,Transactions!$B:$B,"&lt;="&amp;D$12)</f>
        <v>0</v>
      </c>
      <c r="E121" s="83">
        <f>-SUMIFS(Transactions!$J:$J,Transactions!$G:$G,YearlyReport!$A121,Transactions!$B:$B,"&gt;="&amp;E$11,Transactions!$B:$B,"&lt;="&amp;E$12)+SUMIFS(Transactions!$I:$I,Transactions!$G:$G,YearlyReport!$A121,Transactions!$B:$B,"&gt;="&amp;E$11,Transactions!$B:$B,"&lt;="&amp;E$12)</f>
        <v>0</v>
      </c>
      <c r="F121" s="83">
        <f>-SUMIFS(Transactions!$J:$J,Transactions!$G:$G,YearlyReport!$A121,Transactions!$B:$B,"&gt;="&amp;F$11,Transactions!$B:$B,"&lt;="&amp;F$12)+SUMIFS(Transactions!$I:$I,Transactions!$G:$G,YearlyReport!$A121,Transactions!$B:$B,"&gt;="&amp;F$11,Transactions!$B:$B,"&lt;="&amp;F$12)</f>
        <v>0</v>
      </c>
      <c r="G121" s="83">
        <f>-SUMIFS(Transactions!$J:$J,Transactions!$G:$G,YearlyReport!$A121,Transactions!$B:$B,"&gt;="&amp;G$11,Transactions!$B:$B,"&lt;="&amp;G$12)+SUMIFS(Transactions!$I:$I,Transactions!$G:$G,YearlyReport!$A121,Transactions!$B:$B,"&gt;="&amp;G$11,Transactions!$B:$B,"&lt;="&amp;G$12)</f>
        <v>0</v>
      </c>
      <c r="H121" s="83">
        <f>-SUMIFS(Transactions!$J:$J,Transactions!$G:$G,YearlyReport!$A121,Transactions!$B:$B,"&gt;="&amp;H$11,Transactions!$B:$B,"&lt;="&amp;H$12)+SUMIFS(Transactions!$I:$I,Transactions!$G:$G,YearlyReport!$A121,Transactions!$B:$B,"&gt;="&amp;H$11,Transactions!$B:$B,"&lt;="&amp;H$12)</f>
        <v>0</v>
      </c>
      <c r="I121" s="83">
        <f>-SUMIFS(Transactions!$J:$J,Transactions!$G:$G,YearlyReport!$A121,Transactions!$B:$B,"&gt;="&amp;I$11,Transactions!$B:$B,"&lt;="&amp;I$12)+SUMIFS(Transactions!$I:$I,Transactions!$G:$G,YearlyReport!$A121,Transactions!$B:$B,"&gt;="&amp;I$11,Transactions!$B:$B,"&lt;="&amp;I$12)</f>
        <v>0</v>
      </c>
      <c r="J121" s="83">
        <f>-SUMIFS(Transactions!$J:$J,Transactions!$G:$G,YearlyReport!$A121,Transactions!$B:$B,"&gt;="&amp;J$11,Transactions!$B:$B,"&lt;="&amp;J$12)+SUMIFS(Transactions!$I:$I,Transactions!$G:$G,YearlyReport!$A121,Transactions!$B:$B,"&gt;="&amp;J$11,Transactions!$B:$B,"&lt;="&amp;J$12)</f>
        <v>0</v>
      </c>
      <c r="K121" s="83">
        <f>-SUMIFS(Transactions!$J:$J,Transactions!$G:$G,YearlyReport!$A121,Transactions!$B:$B,"&gt;="&amp;K$11,Transactions!$B:$B,"&lt;="&amp;K$12)+SUMIFS(Transactions!$I:$I,Transactions!$G:$G,YearlyReport!$A121,Transactions!$B:$B,"&gt;="&amp;K$11,Transactions!$B:$B,"&lt;="&amp;K$12)</f>
        <v>0</v>
      </c>
      <c r="L121" s="83">
        <f>-SUMIFS(Transactions!$J:$J,Transactions!$G:$G,YearlyReport!$A121,Transactions!$B:$B,"&gt;="&amp;L$11,Transactions!$B:$B,"&lt;="&amp;L$12)+SUMIFS(Transactions!$I:$I,Transactions!$G:$G,YearlyReport!$A121,Transactions!$B:$B,"&gt;="&amp;L$11,Transactions!$B:$B,"&lt;="&amp;L$12)</f>
        <v>0</v>
      </c>
      <c r="M121" s="83">
        <f>-SUMIFS(Transactions!$J:$J,Transactions!$G:$G,YearlyReport!$A121,Transactions!$B:$B,"&gt;="&amp;M$11,Transactions!$B:$B,"&lt;="&amp;M$12)+SUMIFS(Transactions!$I:$I,Transactions!$G:$G,YearlyReport!$A121,Transactions!$B:$B,"&gt;="&amp;M$11,Transactions!$B:$B,"&lt;="&amp;M$12)</f>
        <v>0</v>
      </c>
      <c r="N121" s="83">
        <f>-SUMIFS(Transactions!$J:$J,Transactions!$G:$G,YearlyReport!$A121,Transactions!$B:$B,"&gt;="&amp;N$11,Transactions!$B:$B,"&lt;="&amp;N$12)+SUMIFS(Transactions!$I:$I,Transactions!$G:$G,YearlyReport!$A121,Transactions!$B:$B,"&gt;="&amp;N$11,Transactions!$B:$B,"&lt;="&amp;N$12)</f>
        <v>0</v>
      </c>
      <c r="O121" s="159">
        <f t="shared" si="28"/>
        <v>0</v>
      </c>
      <c r="P121" s="159">
        <f t="shared" si="29"/>
        <v>0</v>
      </c>
    </row>
    <row r="122" spans="1:16" s="23" customFormat="1" hidden="1" x14ac:dyDescent="0.2">
      <c r="A122" s="229" t="str">
        <v xml:space="preserve"> - </v>
      </c>
      <c r="B122" s="4"/>
      <c r="C122" s="83">
        <f>-SUMIFS(Transactions!$J:$J,Transactions!$G:$G,YearlyReport!$A122,Transactions!$B:$B,"&gt;="&amp;C$11,Transactions!$B:$B,"&lt;="&amp;C$12)+SUMIFS(Transactions!$I:$I,Transactions!$G:$G,YearlyReport!$A122,Transactions!$B:$B,"&gt;="&amp;C$11,Transactions!$B:$B,"&lt;="&amp;C$12)</f>
        <v>0</v>
      </c>
      <c r="D122" s="83">
        <f>-SUMIFS(Transactions!$J:$J,Transactions!$G:$G,YearlyReport!$A122,Transactions!$B:$B,"&gt;="&amp;D$11,Transactions!$B:$B,"&lt;="&amp;D$12)+SUMIFS(Transactions!$I:$I,Transactions!$G:$G,YearlyReport!$A122,Transactions!$B:$B,"&gt;="&amp;D$11,Transactions!$B:$B,"&lt;="&amp;D$12)</f>
        <v>0</v>
      </c>
      <c r="E122" s="83">
        <f>-SUMIFS(Transactions!$J:$J,Transactions!$G:$G,YearlyReport!$A122,Transactions!$B:$B,"&gt;="&amp;E$11,Transactions!$B:$B,"&lt;="&amp;E$12)+SUMIFS(Transactions!$I:$I,Transactions!$G:$G,YearlyReport!$A122,Transactions!$B:$B,"&gt;="&amp;E$11,Transactions!$B:$B,"&lt;="&amp;E$12)</f>
        <v>0</v>
      </c>
      <c r="F122" s="83">
        <f>-SUMIFS(Transactions!$J:$J,Transactions!$G:$G,YearlyReport!$A122,Transactions!$B:$B,"&gt;="&amp;F$11,Transactions!$B:$B,"&lt;="&amp;F$12)+SUMIFS(Transactions!$I:$I,Transactions!$G:$G,YearlyReport!$A122,Transactions!$B:$B,"&gt;="&amp;F$11,Transactions!$B:$B,"&lt;="&amp;F$12)</f>
        <v>0</v>
      </c>
      <c r="G122" s="83">
        <f>-SUMIFS(Transactions!$J:$J,Transactions!$G:$G,YearlyReport!$A122,Transactions!$B:$B,"&gt;="&amp;G$11,Transactions!$B:$B,"&lt;="&amp;G$12)+SUMIFS(Transactions!$I:$I,Transactions!$G:$G,YearlyReport!$A122,Transactions!$B:$B,"&gt;="&amp;G$11,Transactions!$B:$B,"&lt;="&amp;G$12)</f>
        <v>0</v>
      </c>
      <c r="H122" s="83">
        <f>-SUMIFS(Transactions!$J:$J,Transactions!$G:$G,YearlyReport!$A122,Transactions!$B:$B,"&gt;="&amp;H$11,Transactions!$B:$B,"&lt;="&amp;H$12)+SUMIFS(Transactions!$I:$I,Transactions!$G:$G,YearlyReport!$A122,Transactions!$B:$B,"&gt;="&amp;H$11,Transactions!$B:$B,"&lt;="&amp;H$12)</f>
        <v>0</v>
      </c>
      <c r="I122" s="83">
        <f>-SUMIFS(Transactions!$J:$J,Transactions!$G:$G,YearlyReport!$A122,Transactions!$B:$B,"&gt;="&amp;I$11,Transactions!$B:$B,"&lt;="&amp;I$12)+SUMIFS(Transactions!$I:$I,Transactions!$G:$G,YearlyReport!$A122,Transactions!$B:$B,"&gt;="&amp;I$11,Transactions!$B:$B,"&lt;="&amp;I$12)</f>
        <v>0</v>
      </c>
      <c r="J122" s="83">
        <f>-SUMIFS(Transactions!$J:$J,Transactions!$G:$G,YearlyReport!$A122,Transactions!$B:$B,"&gt;="&amp;J$11,Transactions!$B:$B,"&lt;="&amp;J$12)+SUMIFS(Transactions!$I:$I,Transactions!$G:$G,YearlyReport!$A122,Transactions!$B:$B,"&gt;="&amp;J$11,Transactions!$B:$B,"&lt;="&amp;J$12)</f>
        <v>0</v>
      </c>
      <c r="K122" s="83">
        <f>-SUMIFS(Transactions!$J:$J,Transactions!$G:$G,YearlyReport!$A122,Transactions!$B:$B,"&gt;="&amp;K$11,Transactions!$B:$B,"&lt;="&amp;K$12)+SUMIFS(Transactions!$I:$I,Transactions!$G:$G,YearlyReport!$A122,Transactions!$B:$B,"&gt;="&amp;K$11,Transactions!$B:$B,"&lt;="&amp;K$12)</f>
        <v>0</v>
      </c>
      <c r="L122" s="83">
        <f>-SUMIFS(Transactions!$J:$J,Transactions!$G:$G,YearlyReport!$A122,Transactions!$B:$B,"&gt;="&amp;L$11,Transactions!$B:$B,"&lt;="&amp;L$12)+SUMIFS(Transactions!$I:$I,Transactions!$G:$G,YearlyReport!$A122,Transactions!$B:$B,"&gt;="&amp;L$11,Transactions!$B:$B,"&lt;="&amp;L$12)</f>
        <v>0</v>
      </c>
      <c r="M122" s="83">
        <f>-SUMIFS(Transactions!$J:$J,Transactions!$G:$G,YearlyReport!$A122,Transactions!$B:$B,"&gt;="&amp;M$11,Transactions!$B:$B,"&lt;="&amp;M$12)+SUMIFS(Transactions!$I:$I,Transactions!$G:$G,YearlyReport!$A122,Transactions!$B:$B,"&gt;="&amp;M$11,Transactions!$B:$B,"&lt;="&amp;M$12)</f>
        <v>0</v>
      </c>
      <c r="N122" s="83">
        <f>-SUMIFS(Transactions!$J:$J,Transactions!$G:$G,YearlyReport!$A122,Transactions!$B:$B,"&gt;="&amp;N$11,Transactions!$B:$B,"&lt;="&amp;N$12)+SUMIFS(Transactions!$I:$I,Transactions!$G:$G,YearlyReport!$A122,Transactions!$B:$B,"&gt;="&amp;N$11,Transactions!$B:$B,"&lt;="&amp;N$12)</f>
        <v>0</v>
      </c>
      <c r="O122" s="159">
        <f t="shared" si="28"/>
        <v>0</v>
      </c>
      <c r="P122" s="159">
        <f t="shared" si="29"/>
        <v>0</v>
      </c>
    </row>
    <row r="123" spans="1:16" s="23" customFormat="1" hidden="1" x14ac:dyDescent="0.2">
      <c r="A123" s="229" t="str">
        <v xml:space="preserve"> - </v>
      </c>
      <c r="B123" s="4"/>
      <c r="C123" s="83">
        <f>-SUMIFS(Transactions!$J:$J,Transactions!$G:$G,YearlyReport!$A123,Transactions!$B:$B,"&gt;="&amp;C$11,Transactions!$B:$B,"&lt;="&amp;C$12)+SUMIFS(Transactions!$I:$I,Transactions!$G:$G,YearlyReport!$A123,Transactions!$B:$B,"&gt;="&amp;C$11,Transactions!$B:$B,"&lt;="&amp;C$12)</f>
        <v>0</v>
      </c>
      <c r="D123" s="83">
        <f>-SUMIFS(Transactions!$J:$J,Transactions!$G:$G,YearlyReport!$A123,Transactions!$B:$B,"&gt;="&amp;D$11,Transactions!$B:$B,"&lt;="&amp;D$12)+SUMIFS(Transactions!$I:$I,Transactions!$G:$G,YearlyReport!$A123,Transactions!$B:$B,"&gt;="&amp;D$11,Transactions!$B:$B,"&lt;="&amp;D$12)</f>
        <v>0</v>
      </c>
      <c r="E123" s="83">
        <f>-SUMIFS(Transactions!$J:$J,Transactions!$G:$G,YearlyReport!$A123,Transactions!$B:$B,"&gt;="&amp;E$11,Transactions!$B:$B,"&lt;="&amp;E$12)+SUMIFS(Transactions!$I:$I,Transactions!$G:$G,YearlyReport!$A123,Transactions!$B:$B,"&gt;="&amp;E$11,Transactions!$B:$B,"&lt;="&amp;E$12)</f>
        <v>0</v>
      </c>
      <c r="F123" s="83">
        <f>-SUMIFS(Transactions!$J:$J,Transactions!$G:$G,YearlyReport!$A123,Transactions!$B:$B,"&gt;="&amp;F$11,Transactions!$B:$B,"&lt;="&amp;F$12)+SUMIFS(Transactions!$I:$I,Transactions!$G:$G,YearlyReport!$A123,Transactions!$B:$B,"&gt;="&amp;F$11,Transactions!$B:$B,"&lt;="&amp;F$12)</f>
        <v>0</v>
      </c>
      <c r="G123" s="83">
        <f>-SUMIFS(Transactions!$J:$J,Transactions!$G:$G,YearlyReport!$A123,Transactions!$B:$B,"&gt;="&amp;G$11,Transactions!$B:$B,"&lt;="&amp;G$12)+SUMIFS(Transactions!$I:$I,Transactions!$G:$G,YearlyReport!$A123,Transactions!$B:$B,"&gt;="&amp;G$11,Transactions!$B:$B,"&lt;="&amp;G$12)</f>
        <v>0</v>
      </c>
      <c r="H123" s="83">
        <f>-SUMIFS(Transactions!$J:$J,Transactions!$G:$G,YearlyReport!$A123,Transactions!$B:$B,"&gt;="&amp;H$11,Transactions!$B:$B,"&lt;="&amp;H$12)+SUMIFS(Transactions!$I:$I,Transactions!$G:$G,YearlyReport!$A123,Transactions!$B:$B,"&gt;="&amp;H$11,Transactions!$B:$B,"&lt;="&amp;H$12)</f>
        <v>0</v>
      </c>
      <c r="I123" s="83">
        <f>-SUMIFS(Transactions!$J:$J,Transactions!$G:$G,YearlyReport!$A123,Transactions!$B:$B,"&gt;="&amp;I$11,Transactions!$B:$B,"&lt;="&amp;I$12)+SUMIFS(Transactions!$I:$I,Transactions!$G:$G,YearlyReport!$A123,Transactions!$B:$B,"&gt;="&amp;I$11,Transactions!$B:$B,"&lt;="&amp;I$12)</f>
        <v>0</v>
      </c>
      <c r="J123" s="83">
        <f>-SUMIFS(Transactions!$J:$J,Transactions!$G:$G,YearlyReport!$A123,Transactions!$B:$B,"&gt;="&amp;J$11,Transactions!$B:$B,"&lt;="&amp;J$12)+SUMIFS(Transactions!$I:$I,Transactions!$G:$G,YearlyReport!$A123,Transactions!$B:$B,"&gt;="&amp;J$11,Transactions!$B:$B,"&lt;="&amp;J$12)</f>
        <v>0</v>
      </c>
      <c r="K123" s="83">
        <f>-SUMIFS(Transactions!$J:$J,Transactions!$G:$G,YearlyReport!$A123,Transactions!$B:$B,"&gt;="&amp;K$11,Transactions!$B:$B,"&lt;="&amp;K$12)+SUMIFS(Transactions!$I:$I,Transactions!$G:$G,YearlyReport!$A123,Transactions!$B:$B,"&gt;="&amp;K$11,Transactions!$B:$B,"&lt;="&amp;K$12)</f>
        <v>0</v>
      </c>
      <c r="L123" s="83">
        <f>-SUMIFS(Transactions!$J:$J,Transactions!$G:$G,YearlyReport!$A123,Transactions!$B:$B,"&gt;="&amp;L$11,Transactions!$B:$B,"&lt;="&amp;L$12)+SUMIFS(Transactions!$I:$I,Transactions!$G:$G,YearlyReport!$A123,Transactions!$B:$B,"&gt;="&amp;L$11,Transactions!$B:$B,"&lt;="&amp;L$12)</f>
        <v>0</v>
      </c>
      <c r="M123" s="83">
        <f>-SUMIFS(Transactions!$J:$J,Transactions!$G:$G,YearlyReport!$A123,Transactions!$B:$B,"&gt;="&amp;M$11,Transactions!$B:$B,"&lt;="&amp;M$12)+SUMIFS(Transactions!$I:$I,Transactions!$G:$G,YearlyReport!$A123,Transactions!$B:$B,"&gt;="&amp;M$11,Transactions!$B:$B,"&lt;="&amp;M$12)</f>
        <v>0</v>
      </c>
      <c r="N123" s="83">
        <f>-SUMIFS(Transactions!$J:$J,Transactions!$G:$G,YearlyReport!$A123,Transactions!$B:$B,"&gt;="&amp;N$11,Transactions!$B:$B,"&lt;="&amp;N$12)+SUMIFS(Transactions!$I:$I,Transactions!$G:$G,YearlyReport!$A123,Transactions!$B:$B,"&gt;="&amp;N$11,Transactions!$B:$B,"&lt;="&amp;N$12)</f>
        <v>0</v>
      </c>
      <c r="O123" s="159">
        <f t="shared" si="28"/>
        <v>0</v>
      </c>
      <c r="P123" s="159">
        <f t="shared" si="29"/>
        <v>0</v>
      </c>
    </row>
    <row r="124" spans="1:16" s="23" customFormat="1" hidden="1" x14ac:dyDescent="0.2">
      <c r="A124" s="229" t="str">
        <v xml:space="preserve"> - </v>
      </c>
      <c r="B124" s="4"/>
      <c r="C124" s="83">
        <f>-SUMIFS(Transactions!$J:$J,Transactions!$G:$G,YearlyReport!$A124,Transactions!$B:$B,"&gt;="&amp;C$11,Transactions!$B:$B,"&lt;="&amp;C$12)+SUMIFS(Transactions!$I:$I,Transactions!$G:$G,YearlyReport!$A124,Transactions!$B:$B,"&gt;="&amp;C$11,Transactions!$B:$B,"&lt;="&amp;C$12)</f>
        <v>0</v>
      </c>
      <c r="D124" s="83">
        <f>-SUMIFS(Transactions!$J:$J,Transactions!$G:$G,YearlyReport!$A124,Transactions!$B:$B,"&gt;="&amp;D$11,Transactions!$B:$B,"&lt;="&amp;D$12)+SUMIFS(Transactions!$I:$I,Transactions!$G:$G,YearlyReport!$A124,Transactions!$B:$B,"&gt;="&amp;D$11,Transactions!$B:$B,"&lt;="&amp;D$12)</f>
        <v>0</v>
      </c>
      <c r="E124" s="83">
        <f>-SUMIFS(Transactions!$J:$J,Transactions!$G:$G,YearlyReport!$A124,Transactions!$B:$B,"&gt;="&amp;E$11,Transactions!$B:$B,"&lt;="&amp;E$12)+SUMIFS(Transactions!$I:$I,Transactions!$G:$G,YearlyReport!$A124,Transactions!$B:$B,"&gt;="&amp;E$11,Transactions!$B:$B,"&lt;="&amp;E$12)</f>
        <v>0</v>
      </c>
      <c r="F124" s="83">
        <f>-SUMIFS(Transactions!$J:$J,Transactions!$G:$G,YearlyReport!$A124,Transactions!$B:$B,"&gt;="&amp;F$11,Transactions!$B:$B,"&lt;="&amp;F$12)+SUMIFS(Transactions!$I:$I,Transactions!$G:$G,YearlyReport!$A124,Transactions!$B:$B,"&gt;="&amp;F$11,Transactions!$B:$B,"&lt;="&amp;F$12)</f>
        <v>0</v>
      </c>
      <c r="G124" s="83">
        <f>-SUMIFS(Transactions!$J:$J,Transactions!$G:$G,YearlyReport!$A124,Transactions!$B:$B,"&gt;="&amp;G$11,Transactions!$B:$B,"&lt;="&amp;G$12)+SUMIFS(Transactions!$I:$I,Transactions!$G:$G,YearlyReport!$A124,Transactions!$B:$B,"&gt;="&amp;G$11,Transactions!$B:$B,"&lt;="&amp;G$12)</f>
        <v>0</v>
      </c>
      <c r="H124" s="83">
        <f>-SUMIFS(Transactions!$J:$J,Transactions!$G:$G,YearlyReport!$A124,Transactions!$B:$B,"&gt;="&amp;H$11,Transactions!$B:$B,"&lt;="&amp;H$12)+SUMIFS(Transactions!$I:$I,Transactions!$G:$G,YearlyReport!$A124,Transactions!$B:$B,"&gt;="&amp;H$11,Transactions!$B:$B,"&lt;="&amp;H$12)</f>
        <v>0</v>
      </c>
      <c r="I124" s="83">
        <f>-SUMIFS(Transactions!$J:$J,Transactions!$G:$G,YearlyReport!$A124,Transactions!$B:$B,"&gt;="&amp;I$11,Transactions!$B:$B,"&lt;="&amp;I$12)+SUMIFS(Transactions!$I:$I,Transactions!$G:$G,YearlyReport!$A124,Transactions!$B:$B,"&gt;="&amp;I$11,Transactions!$B:$B,"&lt;="&amp;I$12)</f>
        <v>0</v>
      </c>
      <c r="J124" s="83">
        <f>-SUMIFS(Transactions!$J:$J,Transactions!$G:$G,YearlyReport!$A124,Transactions!$B:$B,"&gt;="&amp;J$11,Transactions!$B:$B,"&lt;="&amp;J$12)+SUMIFS(Transactions!$I:$I,Transactions!$G:$G,YearlyReport!$A124,Transactions!$B:$B,"&gt;="&amp;J$11,Transactions!$B:$B,"&lt;="&amp;J$12)</f>
        <v>0</v>
      </c>
      <c r="K124" s="83">
        <f>-SUMIFS(Transactions!$J:$J,Transactions!$G:$G,YearlyReport!$A124,Transactions!$B:$B,"&gt;="&amp;K$11,Transactions!$B:$B,"&lt;="&amp;K$12)+SUMIFS(Transactions!$I:$I,Transactions!$G:$G,YearlyReport!$A124,Transactions!$B:$B,"&gt;="&amp;K$11,Transactions!$B:$B,"&lt;="&amp;K$12)</f>
        <v>0</v>
      </c>
      <c r="L124" s="83">
        <f>-SUMIFS(Transactions!$J:$J,Transactions!$G:$G,YearlyReport!$A124,Transactions!$B:$B,"&gt;="&amp;L$11,Transactions!$B:$B,"&lt;="&amp;L$12)+SUMIFS(Transactions!$I:$I,Transactions!$G:$G,YearlyReport!$A124,Transactions!$B:$B,"&gt;="&amp;L$11,Transactions!$B:$B,"&lt;="&amp;L$12)</f>
        <v>0</v>
      </c>
      <c r="M124" s="83">
        <f>-SUMIFS(Transactions!$J:$J,Transactions!$G:$G,YearlyReport!$A124,Transactions!$B:$B,"&gt;="&amp;M$11,Transactions!$B:$B,"&lt;="&amp;M$12)+SUMIFS(Transactions!$I:$I,Transactions!$G:$G,YearlyReport!$A124,Transactions!$B:$B,"&gt;="&amp;M$11,Transactions!$B:$B,"&lt;="&amp;M$12)</f>
        <v>0</v>
      </c>
      <c r="N124" s="83">
        <f>-SUMIFS(Transactions!$J:$J,Transactions!$G:$G,YearlyReport!$A124,Transactions!$B:$B,"&gt;="&amp;N$11,Transactions!$B:$B,"&lt;="&amp;N$12)+SUMIFS(Transactions!$I:$I,Transactions!$G:$G,YearlyReport!$A124,Transactions!$B:$B,"&gt;="&amp;N$11,Transactions!$B:$B,"&lt;="&amp;N$12)</f>
        <v>0</v>
      </c>
      <c r="O124" s="159">
        <f t="shared" si="28"/>
        <v>0</v>
      </c>
      <c r="P124" s="159">
        <f t="shared" si="29"/>
        <v>0</v>
      </c>
    </row>
    <row r="125" spans="1:16" s="23" customFormat="1" hidden="1" x14ac:dyDescent="0.2">
      <c r="A125" s="229" t="str">
        <v xml:space="preserve"> - </v>
      </c>
      <c r="B125" s="4"/>
      <c r="C125" s="83">
        <f>-SUMIFS(Transactions!$J:$J,Transactions!$G:$G,YearlyReport!$A125,Transactions!$B:$B,"&gt;="&amp;C$11,Transactions!$B:$B,"&lt;="&amp;C$12)+SUMIFS(Transactions!$I:$I,Transactions!$G:$G,YearlyReport!$A125,Transactions!$B:$B,"&gt;="&amp;C$11,Transactions!$B:$B,"&lt;="&amp;C$12)</f>
        <v>0</v>
      </c>
      <c r="D125" s="83">
        <f>-SUMIFS(Transactions!$J:$J,Transactions!$G:$G,YearlyReport!$A125,Transactions!$B:$B,"&gt;="&amp;D$11,Transactions!$B:$B,"&lt;="&amp;D$12)+SUMIFS(Transactions!$I:$I,Transactions!$G:$G,YearlyReport!$A125,Transactions!$B:$B,"&gt;="&amp;D$11,Transactions!$B:$B,"&lt;="&amp;D$12)</f>
        <v>0</v>
      </c>
      <c r="E125" s="83">
        <f>-SUMIFS(Transactions!$J:$J,Transactions!$G:$G,YearlyReport!$A125,Transactions!$B:$B,"&gt;="&amp;E$11,Transactions!$B:$B,"&lt;="&amp;E$12)+SUMIFS(Transactions!$I:$I,Transactions!$G:$G,YearlyReport!$A125,Transactions!$B:$B,"&gt;="&amp;E$11,Transactions!$B:$B,"&lt;="&amp;E$12)</f>
        <v>0</v>
      </c>
      <c r="F125" s="83">
        <f>-SUMIFS(Transactions!$J:$J,Transactions!$G:$G,YearlyReport!$A125,Transactions!$B:$B,"&gt;="&amp;F$11,Transactions!$B:$B,"&lt;="&amp;F$12)+SUMIFS(Transactions!$I:$I,Transactions!$G:$G,YearlyReport!$A125,Transactions!$B:$B,"&gt;="&amp;F$11,Transactions!$B:$B,"&lt;="&amp;F$12)</f>
        <v>0</v>
      </c>
      <c r="G125" s="83">
        <f>-SUMIFS(Transactions!$J:$J,Transactions!$G:$G,YearlyReport!$A125,Transactions!$B:$B,"&gt;="&amp;G$11,Transactions!$B:$B,"&lt;="&amp;G$12)+SUMIFS(Transactions!$I:$I,Transactions!$G:$G,YearlyReport!$A125,Transactions!$B:$B,"&gt;="&amp;G$11,Transactions!$B:$B,"&lt;="&amp;G$12)</f>
        <v>0</v>
      </c>
      <c r="H125" s="83">
        <f>-SUMIFS(Transactions!$J:$J,Transactions!$G:$G,YearlyReport!$A125,Transactions!$B:$B,"&gt;="&amp;H$11,Transactions!$B:$B,"&lt;="&amp;H$12)+SUMIFS(Transactions!$I:$I,Transactions!$G:$G,YearlyReport!$A125,Transactions!$B:$B,"&gt;="&amp;H$11,Transactions!$B:$B,"&lt;="&amp;H$12)</f>
        <v>0</v>
      </c>
      <c r="I125" s="83">
        <f>-SUMIFS(Transactions!$J:$J,Transactions!$G:$G,YearlyReport!$A125,Transactions!$B:$B,"&gt;="&amp;I$11,Transactions!$B:$B,"&lt;="&amp;I$12)+SUMIFS(Transactions!$I:$I,Transactions!$G:$G,YearlyReport!$A125,Transactions!$B:$B,"&gt;="&amp;I$11,Transactions!$B:$B,"&lt;="&amp;I$12)</f>
        <v>0</v>
      </c>
      <c r="J125" s="83">
        <f>-SUMIFS(Transactions!$J:$J,Transactions!$G:$G,YearlyReport!$A125,Transactions!$B:$B,"&gt;="&amp;J$11,Transactions!$B:$B,"&lt;="&amp;J$12)+SUMIFS(Transactions!$I:$I,Transactions!$G:$G,YearlyReport!$A125,Transactions!$B:$B,"&gt;="&amp;J$11,Transactions!$B:$B,"&lt;="&amp;J$12)</f>
        <v>0</v>
      </c>
      <c r="K125" s="83">
        <f>-SUMIFS(Transactions!$J:$J,Transactions!$G:$G,YearlyReport!$A125,Transactions!$B:$B,"&gt;="&amp;K$11,Transactions!$B:$B,"&lt;="&amp;K$12)+SUMIFS(Transactions!$I:$I,Transactions!$G:$G,YearlyReport!$A125,Transactions!$B:$B,"&gt;="&amp;K$11,Transactions!$B:$B,"&lt;="&amp;K$12)</f>
        <v>0</v>
      </c>
      <c r="L125" s="83">
        <f>-SUMIFS(Transactions!$J:$J,Transactions!$G:$G,YearlyReport!$A125,Transactions!$B:$B,"&gt;="&amp;L$11,Transactions!$B:$B,"&lt;="&amp;L$12)+SUMIFS(Transactions!$I:$I,Transactions!$G:$G,YearlyReport!$A125,Transactions!$B:$B,"&gt;="&amp;L$11,Transactions!$B:$B,"&lt;="&amp;L$12)</f>
        <v>0</v>
      </c>
      <c r="M125" s="83">
        <f>-SUMIFS(Transactions!$J:$J,Transactions!$G:$G,YearlyReport!$A125,Transactions!$B:$B,"&gt;="&amp;M$11,Transactions!$B:$B,"&lt;="&amp;M$12)+SUMIFS(Transactions!$I:$I,Transactions!$G:$G,YearlyReport!$A125,Transactions!$B:$B,"&gt;="&amp;M$11,Transactions!$B:$B,"&lt;="&amp;M$12)</f>
        <v>0</v>
      </c>
      <c r="N125" s="83">
        <f>-SUMIFS(Transactions!$J:$J,Transactions!$G:$G,YearlyReport!$A125,Transactions!$B:$B,"&gt;="&amp;N$11,Transactions!$B:$B,"&lt;="&amp;N$12)+SUMIFS(Transactions!$I:$I,Transactions!$G:$G,YearlyReport!$A125,Transactions!$B:$B,"&gt;="&amp;N$11,Transactions!$B:$B,"&lt;="&amp;N$12)</f>
        <v>0</v>
      </c>
      <c r="O125" s="159">
        <f t="shared" si="28"/>
        <v>0</v>
      </c>
      <c r="P125" s="159">
        <f t="shared" si="29"/>
        <v>0</v>
      </c>
    </row>
    <row r="126" spans="1:16" s="23" customFormat="1" hidden="1" x14ac:dyDescent="0.2">
      <c r="A126" s="229" t="str">
        <v xml:space="preserve"> - </v>
      </c>
      <c r="B126" s="4"/>
      <c r="C126" s="83">
        <f>-SUMIFS(Transactions!$J:$J,Transactions!$G:$G,YearlyReport!$A126,Transactions!$B:$B,"&gt;="&amp;C$11,Transactions!$B:$B,"&lt;="&amp;C$12)+SUMIFS(Transactions!$I:$I,Transactions!$G:$G,YearlyReport!$A126,Transactions!$B:$B,"&gt;="&amp;C$11,Transactions!$B:$B,"&lt;="&amp;C$12)</f>
        <v>0</v>
      </c>
      <c r="D126" s="83">
        <f>-SUMIFS(Transactions!$J:$J,Transactions!$G:$G,YearlyReport!$A126,Transactions!$B:$B,"&gt;="&amp;D$11,Transactions!$B:$B,"&lt;="&amp;D$12)+SUMIFS(Transactions!$I:$I,Transactions!$G:$G,YearlyReport!$A126,Transactions!$B:$B,"&gt;="&amp;D$11,Transactions!$B:$B,"&lt;="&amp;D$12)</f>
        <v>0</v>
      </c>
      <c r="E126" s="83">
        <f>-SUMIFS(Transactions!$J:$J,Transactions!$G:$G,YearlyReport!$A126,Transactions!$B:$B,"&gt;="&amp;E$11,Transactions!$B:$B,"&lt;="&amp;E$12)+SUMIFS(Transactions!$I:$I,Transactions!$G:$G,YearlyReport!$A126,Transactions!$B:$B,"&gt;="&amp;E$11,Transactions!$B:$B,"&lt;="&amp;E$12)</f>
        <v>0</v>
      </c>
      <c r="F126" s="83">
        <f>-SUMIFS(Transactions!$J:$J,Transactions!$G:$G,YearlyReport!$A126,Transactions!$B:$B,"&gt;="&amp;F$11,Transactions!$B:$B,"&lt;="&amp;F$12)+SUMIFS(Transactions!$I:$I,Transactions!$G:$G,YearlyReport!$A126,Transactions!$B:$B,"&gt;="&amp;F$11,Transactions!$B:$B,"&lt;="&amp;F$12)</f>
        <v>0</v>
      </c>
      <c r="G126" s="83">
        <f>-SUMIFS(Transactions!$J:$J,Transactions!$G:$G,YearlyReport!$A126,Transactions!$B:$B,"&gt;="&amp;G$11,Transactions!$B:$B,"&lt;="&amp;G$12)+SUMIFS(Transactions!$I:$I,Transactions!$G:$G,YearlyReport!$A126,Transactions!$B:$B,"&gt;="&amp;G$11,Transactions!$B:$B,"&lt;="&amp;G$12)</f>
        <v>0</v>
      </c>
      <c r="H126" s="83">
        <f>-SUMIFS(Transactions!$J:$J,Transactions!$G:$G,YearlyReport!$A126,Transactions!$B:$B,"&gt;="&amp;H$11,Transactions!$B:$B,"&lt;="&amp;H$12)+SUMIFS(Transactions!$I:$I,Transactions!$G:$G,YearlyReport!$A126,Transactions!$B:$B,"&gt;="&amp;H$11,Transactions!$B:$B,"&lt;="&amp;H$12)</f>
        <v>0</v>
      </c>
      <c r="I126" s="83">
        <f>-SUMIFS(Transactions!$J:$J,Transactions!$G:$G,YearlyReport!$A126,Transactions!$B:$B,"&gt;="&amp;I$11,Transactions!$B:$B,"&lt;="&amp;I$12)+SUMIFS(Transactions!$I:$I,Transactions!$G:$G,YearlyReport!$A126,Transactions!$B:$B,"&gt;="&amp;I$11,Transactions!$B:$B,"&lt;="&amp;I$12)</f>
        <v>0</v>
      </c>
      <c r="J126" s="83">
        <f>-SUMIFS(Transactions!$J:$J,Transactions!$G:$G,YearlyReport!$A126,Transactions!$B:$B,"&gt;="&amp;J$11,Transactions!$B:$B,"&lt;="&amp;J$12)+SUMIFS(Transactions!$I:$I,Transactions!$G:$G,YearlyReport!$A126,Transactions!$B:$B,"&gt;="&amp;J$11,Transactions!$B:$B,"&lt;="&amp;J$12)</f>
        <v>0</v>
      </c>
      <c r="K126" s="83">
        <f>-SUMIFS(Transactions!$J:$J,Transactions!$G:$G,YearlyReport!$A126,Transactions!$B:$B,"&gt;="&amp;K$11,Transactions!$B:$B,"&lt;="&amp;K$12)+SUMIFS(Transactions!$I:$I,Transactions!$G:$G,YearlyReport!$A126,Transactions!$B:$B,"&gt;="&amp;K$11,Transactions!$B:$B,"&lt;="&amp;K$12)</f>
        <v>0</v>
      </c>
      <c r="L126" s="83">
        <f>-SUMIFS(Transactions!$J:$J,Transactions!$G:$G,YearlyReport!$A126,Transactions!$B:$B,"&gt;="&amp;L$11,Transactions!$B:$B,"&lt;="&amp;L$12)+SUMIFS(Transactions!$I:$I,Transactions!$G:$G,YearlyReport!$A126,Transactions!$B:$B,"&gt;="&amp;L$11,Transactions!$B:$B,"&lt;="&amp;L$12)</f>
        <v>0</v>
      </c>
      <c r="M126" s="83">
        <f>-SUMIFS(Transactions!$J:$J,Transactions!$G:$G,YearlyReport!$A126,Transactions!$B:$B,"&gt;="&amp;M$11,Transactions!$B:$B,"&lt;="&amp;M$12)+SUMIFS(Transactions!$I:$I,Transactions!$G:$G,YearlyReport!$A126,Transactions!$B:$B,"&gt;="&amp;M$11,Transactions!$B:$B,"&lt;="&amp;M$12)</f>
        <v>0</v>
      </c>
      <c r="N126" s="83">
        <f>-SUMIFS(Transactions!$J:$J,Transactions!$G:$G,YearlyReport!$A126,Transactions!$B:$B,"&gt;="&amp;N$11,Transactions!$B:$B,"&lt;="&amp;N$12)+SUMIFS(Transactions!$I:$I,Transactions!$G:$G,YearlyReport!$A126,Transactions!$B:$B,"&gt;="&amp;N$11,Transactions!$B:$B,"&lt;="&amp;N$12)</f>
        <v>0</v>
      </c>
      <c r="O126" s="159">
        <f t="shared" si="28"/>
        <v>0</v>
      </c>
      <c r="P126" s="159">
        <f t="shared" si="29"/>
        <v>0</v>
      </c>
    </row>
    <row r="127" spans="1:16" s="23" customFormat="1" hidden="1" x14ac:dyDescent="0.2">
      <c r="A127" s="229" t="str">
        <v xml:space="preserve"> - </v>
      </c>
      <c r="B127" s="4"/>
      <c r="C127" s="83">
        <f>-SUMIFS(Transactions!$J:$J,Transactions!$G:$G,YearlyReport!$A127,Transactions!$B:$B,"&gt;="&amp;C$11,Transactions!$B:$B,"&lt;="&amp;C$12)+SUMIFS(Transactions!$I:$I,Transactions!$G:$G,YearlyReport!$A127,Transactions!$B:$B,"&gt;="&amp;C$11,Transactions!$B:$B,"&lt;="&amp;C$12)</f>
        <v>0</v>
      </c>
      <c r="D127" s="83">
        <f>-SUMIFS(Transactions!$J:$J,Transactions!$G:$G,YearlyReport!$A127,Transactions!$B:$B,"&gt;="&amp;D$11,Transactions!$B:$B,"&lt;="&amp;D$12)+SUMIFS(Transactions!$I:$I,Transactions!$G:$G,YearlyReport!$A127,Transactions!$B:$B,"&gt;="&amp;D$11,Transactions!$B:$B,"&lt;="&amp;D$12)</f>
        <v>0</v>
      </c>
      <c r="E127" s="83">
        <f>-SUMIFS(Transactions!$J:$J,Transactions!$G:$G,YearlyReport!$A127,Transactions!$B:$B,"&gt;="&amp;E$11,Transactions!$B:$B,"&lt;="&amp;E$12)+SUMIFS(Transactions!$I:$I,Transactions!$G:$G,YearlyReport!$A127,Transactions!$B:$B,"&gt;="&amp;E$11,Transactions!$B:$B,"&lt;="&amp;E$12)</f>
        <v>0</v>
      </c>
      <c r="F127" s="83">
        <f>-SUMIFS(Transactions!$J:$J,Transactions!$G:$G,YearlyReport!$A127,Transactions!$B:$B,"&gt;="&amp;F$11,Transactions!$B:$B,"&lt;="&amp;F$12)+SUMIFS(Transactions!$I:$I,Transactions!$G:$G,YearlyReport!$A127,Transactions!$B:$B,"&gt;="&amp;F$11,Transactions!$B:$B,"&lt;="&amp;F$12)</f>
        <v>0</v>
      </c>
      <c r="G127" s="83">
        <f>-SUMIFS(Transactions!$J:$J,Transactions!$G:$G,YearlyReport!$A127,Transactions!$B:$B,"&gt;="&amp;G$11,Transactions!$B:$B,"&lt;="&amp;G$12)+SUMIFS(Transactions!$I:$I,Transactions!$G:$G,YearlyReport!$A127,Transactions!$B:$B,"&gt;="&amp;G$11,Transactions!$B:$B,"&lt;="&amp;G$12)</f>
        <v>0</v>
      </c>
      <c r="H127" s="83">
        <f>-SUMIFS(Transactions!$J:$J,Transactions!$G:$G,YearlyReport!$A127,Transactions!$B:$B,"&gt;="&amp;H$11,Transactions!$B:$B,"&lt;="&amp;H$12)+SUMIFS(Transactions!$I:$I,Transactions!$G:$G,YearlyReport!$A127,Transactions!$B:$B,"&gt;="&amp;H$11,Transactions!$B:$B,"&lt;="&amp;H$12)</f>
        <v>0</v>
      </c>
      <c r="I127" s="83">
        <f>-SUMIFS(Transactions!$J:$J,Transactions!$G:$G,YearlyReport!$A127,Transactions!$B:$B,"&gt;="&amp;I$11,Transactions!$B:$B,"&lt;="&amp;I$12)+SUMIFS(Transactions!$I:$I,Transactions!$G:$G,YearlyReport!$A127,Transactions!$B:$B,"&gt;="&amp;I$11,Transactions!$B:$B,"&lt;="&amp;I$12)</f>
        <v>0</v>
      </c>
      <c r="J127" s="83">
        <f>-SUMIFS(Transactions!$J:$J,Transactions!$G:$G,YearlyReport!$A127,Transactions!$B:$B,"&gt;="&amp;J$11,Transactions!$B:$B,"&lt;="&amp;J$12)+SUMIFS(Transactions!$I:$I,Transactions!$G:$G,YearlyReport!$A127,Transactions!$B:$B,"&gt;="&amp;J$11,Transactions!$B:$B,"&lt;="&amp;J$12)</f>
        <v>0</v>
      </c>
      <c r="K127" s="83">
        <f>-SUMIFS(Transactions!$J:$J,Transactions!$G:$G,YearlyReport!$A127,Transactions!$B:$B,"&gt;="&amp;K$11,Transactions!$B:$B,"&lt;="&amp;K$12)+SUMIFS(Transactions!$I:$I,Transactions!$G:$G,YearlyReport!$A127,Transactions!$B:$B,"&gt;="&amp;K$11,Transactions!$B:$B,"&lt;="&amp;K$12)</f>
        <v>0</v>
      </c>
      <c r="L127" s="83">
        <f>-SUMIFS(Transactions!$J:$J,Transactions!$G:$G,YearlyReport!$A127,Transactions!$B:$B,"&gt;="&amp;L$11,Transactions!$B:$B,"&lt;="&amp;L$12)+SUMIFS(Transactions!$I:$I,Transactions!$G:$G,YearlyReport!$A127,Transactions!$B:$B,"&gt;="&amp;L$11,Transactions!$B:$B,"&lt;="&amp;L$12)</f>
        <v>0</v>
      </c>
      <c r="M127" s="83">
        <f>-SUMIFS(Transactions!$J:$J,Transactions!$G:$G,YearlyReport!$A127,Transactions!$B:$B,"&gt;="&amp;M$11,Transactions!$B:$B,"&lt;="&amp;M$12)+SUMIFS(Transactions!$I:$I,Transactions!$G:$G,YearlyReport!$A127,Transactions!$B:$B,"&gt;="&amp;M$11,Transactions!$B:$B,"&lt;="&amp;M$12)</f>
        <v>0</v>
      </c>
      <c r="N127" s="83">
        <f>-SUMIFS(Transactions!$J:$J,Transactions!$G:$G,YearlyReport!$A127,Transactions!$B:$B,"&gt;="&amp;N$11,Transactions!$B:$B,"&lt;="&amp;N$12)+SUMIFS(Transactions!$I:$I,Transactions!$G:$G,YearlyReport!$A127,Transactions!$B:$B,"&gt;="&amp;N$11,Transactions!$B:$B,"&lt;="&amp;N$12)</f>
        <v>0</v>
      </c>
      <c r="O127" s="159">
        <f t="shared" si="28"/>
        <v>0</v>
      </c>
      <c r="P127" s="159">
        <f t="shared" si="29"/>
        <v>0</v>
      </c>
    </row>
    <row r="128" spans="1:16" s="23" customFormat="1" hidden="1" x14ac:dyDescent="0.2">
      <c r="A128" s="229" t="str">
        <v xml:space="preserve"> - </v>
      </c>
      <c r="B128" s="4"/>
      <c r="C128" s="83">
        <f>-SUMIFS(Transactions!$J:$J,Transactions!$G:$G,YearlyReport!$A128,Transactions!$B:$B,"&gt;="&amp;C$11,Transactions!$B:$B,"&lt;="&amp;C$12)+SUMIFS(Transactions!$I:$I,Transactions!$G:$G,YearlyReport!$A128,Transactions!$B:$B,"&gt;="&amp;C$11,Transactions!$B:$B,"&lt;="&amp;C$12)</f>
        <v>0</v>
      </c>
      <c r="D128" s="83">
        <f>-SUMIFS(Transactions!$J:$J,Transactions!$G:$G,YearlyReport!$A128,Transactions!$B:$B,"&gt;="&amp;D$11,Transactions!$B:$B,"&lt;="&amp;D$12)+SUMIFS(Transactions!$I:$I,Transactions!$G:$G,YearlyReport!$A128,Transactions!$B:$B,"&gt;="&amp;D$11,Transactions!$B:$B,"&lt;="&amp;D$12)</f>
        <v>0</v>
      </c>
      <c r="E128" s="83">
        <f>-SUMIFS(Transactions!$J:$J,Transactions!$G:$G,YearlyReport!$A128,Transactions!$B:$B,"&gt;="&amp;E$11,Transactions!$B:$B,"&lt;="&amp;E$12)+SUMIFS(Transactions!$I:$I,Transactions!$G:$G,YearlyReport!$A128,Transactions!$B:$B,"&gt;="&amp;E$11,Transactions!$B:$B,"&lt;="&amp;E$12)</f>
        <v>0</v>
      </c>
      <c r="F128" s="83">
        <f>-SUMIFS(Transactions!$J:$J,Transactions!$G:$G,YearlyReport!$A128,Transactions!$B:$B,"&gt;="&amp;F$11,Transactions!$B:$B,"&lt;="&amp;F$12)+SUMIFS(Transactions!$I:$I,Transactions!$G:$G,YearlyReport!$A128,Transactions!$B:$B,"&gt;="&amp;F$11,Transactions!$B:$B,"&lt;="&amp;F$12)</f>
        <v>0</v>
      </c>
      <c r="G128" s="83">
        <f>-SUMIFS(Transactions!$J:$J,Transactions!$G:$G,YearlyReport!$A128,Transactions!$B:$B,"&gt;="&amp;G$11,Transactions!$B:$B,"&lt;="&amp;G$12)+SUMIFS(Transactions!$I:$I,Transactions!$G:$G,YearlyReport!$A128,Transactions!$B:$B,"&gt;="&amp;G$11,Transactions!$B:$B,"&lt;="&amp;G$12)</f>
        <v>0</v>
      </c>
      <c r="H128" s="83">
        <f>-SUMIFS(Transactions!$J:$J,Transactions!$G:$G,YearlyReport!$A128,Transactions!$B:$B,"&gt;="&amp;H$11,Transactions!$B:$B,"&lt;="&amp;H$12)+SUMIFS(Transactions!$I:$I,Transactions!$G:$G,YearlyReport!$A128,Transactions!$B:$B,"&gt;="&amp;H$11,Transactions!$B:$B,"&lt;="&amp;H$12)</f>
        <v>0</v>
      </c>
      <c r="I128" s="83">
        <f>-SUMIFS(Transactions!$J:$J,Transactions!$G:$G,YearlyReport!$A128,Transactions!$B:$B,"&gt;="&amp;I$11,Transactions!$B:$B,"&lt;="&amp;I$12)+SUMIFS(Transactions!$I:$I,Transactions!$G:$G,YearlyReport!$A128,Transactions!$B:$B,"&gt;="&amp;I$11,Transactions!$B:$B,"&lt;="&amp;I$12)</f>
        <v>0</v>
      </c>
      <c r="J128" s="83">
        <f>-SUMIFS(Transactions!$J:$J,Transactions!$G:$G,YearlyReport!$A128,Transactions!$B:$B,"&gt;="&amp;J$11,Transactions!$B:$B,"&lt;="&amp;J$12)+SUMIFS(Transactions!$I:$I,Transactions!$G:$G,YearlyReport!$A128,Transactions!$B:$B,"&gt;="&amp;J$11,Transactions!$B:$B,"&lt;="&amp;J$12)</f>
        <v>0</v>
      </c>
      <c r="K128" s="83">
        <f>-SUMIFS(Transactions!$J:$J,Transactions!$G:$G,YearlyReport!$A128,Transactions!$B:$B,"&gt;="&amp;K$11,Transactions!$B:$B,"&lt;="&amp;K$12)+SUMIFS(Transactions!$I:$I,Transactions!$G:$G,YearlyReport!$A128,Transactions!$B:$B,"&gt;="&amp;K$11,Transactions!$B:$B,"&lt;="&amp;K$12)</f>
        <v>0</v>
      </c>
      <c r="L128" s="83">
        <f>-SUMIFS(Transactions!$J:$J,Transactions!$G:$G,YearlyReport!$A128,Transactions!$B:$B,"&gt;="&amp;L$11,Transactions!$B:$B,"&lt;="&amp;L$12)+SUMIFS(Transactions!$I:$I,Transactions!$G:$G,YearlyReport!$A128,Transactions!$B:$B,"&gt;="&amp;L$11,Transactions!$B:$B,"&lt;="&amp;L$12)</f>
        <v>0</v>
      </c>
      <c r="M128" s="83">
        <f>-SUMIFS(Transactions!$J:$J,Transactions!$G:$G,YearlyReport!$A128,Transactions!$B:$B,"&gt;="&amp;M$11,Transactions!$B:$B,"&lt;="&amp;M$12)+SUMIFS(Transactions!$I:$I,Transactions!$G:$G,YearlyReport!$A128,Transactions!$B:$B,"&gt;="&amp;M$11,Transactions!$B:$B,"&lt;="&amp;M$12)</f>
        <v>0</v>
      </c>
      <c r="N128" s="83">
        <f>-SUMIFS(Transactions!$J:$J,Transactions!$G:$G,YearlyReport!$A128,Transactions!$B:$B,"&gt;="&amp;N$11,Transactions!$B:$B,"&lt;="&amp;N$12)+SUMIFS(Transactions!$I:$I,Transactions!$G:$G,YearlyReport!$A128,Transactions!$B:$B,"&gt;="&amp;N$11,Transactions!$B:$B,"&lt;="&amp;N$12)</f>
        <v>0</v>
      </c>
      <c r="O128" s="159">
        <f t="shared" si="28"/>
        <v>0</v>
      </c>
      <c r="P128" s="159">
        <f t="shared" si="29"/>
        <v>0</v>
      </c>
    </row>
    <row r="129" spans="1:16" s="23" customFormat="1" hidden="1" x14ac:dyDescent="0.2">
      <c r="A129" s="229" t="str">
        <v xml:space="preserve"> - </v>
      </c>
      <c r="B129" s="4"/>
      <c r="C129" s="83">
        <f>-SUMIFS(Transactions!$J:$J,Transactions!$G:$G,YearlyReport!$A129,Transactions!$B:$B,"&gt;="&amp;C$11,Transactions!$B:$B,"&lt;="&amp;C$12)+SUMIFS(Transactions!$I:$I,Transactions!$G:$G,YearlyReport!$A129,Transactions!$B:$B,"&gt;="&amp;C$11,Transactions!$B:$B,"&lt;="&amp;C$12)</f>
        <v>0</v>
      </c>
      <c r="D129" s="83">
        <f>-SUMIFS(Transactions!$J:$J,Transactions!$G:$G,YearlyReport!$A129,Transactions!$B:$B,"&gt;="&amp;D$11,Transactions!$B:$B,"&lt;="&amp;D$12)+SUMIFS(Transactions!$I:$I,Transactions!$G:$G,YearlyReport!$A129,Transactions!$B:$B,"&gt;="&amp;D$11,Transactions!$B:$B,"&lt;="&amp;D$12)</f>
        <v>0</v>
      </c>
      <c r="E129" s="83">
        <f>-SUMIFS(Transactions!$J:$J,Transactions!$G:$G,YearlyReport!$A129,Transactions!$B:$B,"&gt;="&amp;E$11,Transactions!$B:$B,"&lt;="&amp;E$12)+SUMIFS(Transactions!$I:$I,Transactions!$G:$G,YearlyReport!$A129,Transactions!$B:$B,"&gt;="&amp;E$11,Transactions!$B:$B,"&lt;="&amp;E$12)</f>
        <v>0</v>
      </c>
      <c r="F129" s="83">
        <f>-SUMIFS(Transactions!$J:$J,Transactions!$G:$G,YearlyReport!$A129,Transactions!$B:$B,"&gt;="&amp;F$11,Transactions!$B:$B,"&lt;="&amp;F$12)+SUMIFS(Transactions!$I:$I,Transactions!$G:$G,YearlyReport!$A129,Transactions!$B:$B,"&gt;="&amp;F$11,Transactions!$B:$B,"&lt;="&amp;F$12)</f>
        <v>0</v>
      </c>
      <c r="G129" s="83">
        <f>-SUMIFS(Transactions!$J:$J,Transactions!$G:$G,YearlyReport!$A129,Transactions!$B:$B,"&gt;="&amp;G$11,Transactions!$B:$B,"&lt;="&amp;G$12)+SUMIFS(Transactions!$I:$I,Transactions!$G:$G,YearlyReport!$A129,Transactions!$B:$B,"&gt;="&amp;G$11,Transactions!$B:$B,"&lt;="&amp;G$12)</f>
        <v>0</v>
      </c>
      <c r="H129" s="83">
        <f>-SUMIFS(Transactions!$J:$J,Transactions!$G:$G,YearlyReport!$A129,Transactions!$B:$B,"&gt;="&amp;H$11,Transactions!$B:$B,"&lt;="&amp;H$12)+SUMIFS(Transactions!$I:$I,Transactions!$G:$G,YearlyReport!$A129,Transactions!$B:$B,"&gt;="&amp;H$11,Transactions!$B:$B,"&lt;="&amp;H$12)</f>
        <v>0</v>
      </c>
      <c r="I129" s="83">
        <f>-SUMIFS(Transactions!$J:$J,Transactions!$G:$G,YearlyReport!$A129,Transactions!$B:$B,"&gt;="&amp;I$11,Transactions!$B:$B,"&lt;="&amp;I$12)+SUMIFS(Transactions!$I:$I,Transactions!$G:$G,YearlyReport!$A129,Transactions!$B:$B,"&gt;="&amp;I$11,Transactions!$B:$B,"&lt;="&amp;I$12)</f>
        <v>0</v>
      </c>
      <c r="J129" s="83">
        <f>-SUMIFS(Transactions!$J:$J,Transactions!$G:$G,YearlyReport!$A129,Transactions!$B:$B,"&gt;="&amp;J$11,Transactions!$B:$B,"&lt;="&amp;J$12)+SUMIFS(Transactions!$I:$I,Transactions!$G:$G,YearlyReport!$A129,Transactions!$B:$B,"&gt;="&amp;J$11,Transactions!$B:$B,"&lt;="&amp;J$12)</f>
        <v>0</v>
      </c>
      <c r="K129" s="83">
        <f>-SUMIFS(Transactions!$J:$J,Transactions!$G:$G,YearlyReport!$A129,Transactions!$B:$B,"&gt;="&amp;K$11,Transactions!$B:$B,"&lt;="&amp;K$12)+SUMIFS(Transactions!$I:$I,Transactions!$G:$G,YearlyReport!$A129,Transactions!$B:$B,"&gt;="&amp;K$11,Transactions!$B:$B,"&lt;="&amp;K$12)</f>
        <v>0</v>
      </c>
      <c r="L129" s="83">
        <f>-SUMIFS(Transactions!$J:$J,Transactions!$G:$G,YearlyReport!$A129,Transactions!$B:$B,"&gt;="&amp;L$11,Transactions!$B:$B,"&lt;="&amp;L$12)+SUMIFS(Transactions!$I:$I,Transactions!$G:$G,YearlyReport!$A129,Transactions!$B:$B,"&gt;="&amp;L$11,Transactions!$B:$B,"&lt;="&amp;L$12)</f>
        <v>0</v>
      </c>
      <c r="M129" s="83">
        <f>-SUMIFS(Transactions!$J:$J,Transactions!$G:$G,YearlyReport!$A129,Transactions!$B:$B,"&gt;="&amp;M$11,Transactions!$B:$B,"&lt;="&amp;M$12)+SUMIFS(Transactions!$I:$I,Transactions!$G:$G,YearlyReport!$A129,Transactions!$B:$B,"&gt;="&amp;M$11,Transactions!$B:$B,"&lt;="&amp;M$12)</f>
        <v>0</v>
      </c>
      <c r="N129" s="83">
        <f>-SUMIFS(Transactions!$J:$J,Transactions!$G:$G,YearlyReport!$A129,Transactions!$B:$B,"&gt;="&amp;N$11,Transactions!$B:$B,"&lt;="&amp;N$12)+SUMIFS(Transactions!$I:$I,Transactions!$G:$G,YearlyReport!$A129,Transactions!$B:$B,"&gt;="&amp;N$11,Transactions!$B:$B,"&lt;="&amp;N$12)</f>
        <v>0</v>
      </c>
      <c r="O129" s="159">
        <f t="shared" si="28"/>
        <v>0</v>
      </c>
      <c r="P129" s="159">
        <f t="shared" si="29"/>
        <v>0</v>
      </c>
    </row>
    <row r="130" spans="1:16" s="23" customFormat="1" hidden="1" x14ac:dyDescent="0.2">
      <c r="A130" s="229" t="str">
        <v xml:space="preserve"> - </v>
      </c>
      <c r="B130" s="4"/>
      <c r="C130" s="83">
        <f>-SUMIFS(Transactions!$J:$J,Transactions!$G:$G,YearlyReport!$A130,Transactions!$B:$B,"&gt;="&amp;C$11,Transactions!$B:$B,"&lt;="&amp;C$12)+SUMIFS(Transactions!$I:$I,Transactions!$G:$G,YearlyReport!$A130,Transactions!$B:$B,"&gt;="&amp;C$11,Transactions!$B:$B,"&lt;="&amp;C$12)</f>
        <v>0</v>
      </c>
      <c r="D130" s="83">
        <f>-SUMIFS(Transactions!$J:$J,Transactions!$G:$G,YearlyReport!$A130,Transactions!$B:$B,"&gt;="&amp;D$11,Transactions!$B:$B,"&lt;="&amp;D$12)+SUMIFS(Transactions!$I:$I,Transactions!$G:$G,YearlyReport!$A130,Transactions!$B:$B,"&gt;="&amp;D$11,Transactions!$B:$B,"&lt;="&amp;D$12)</f>
        <v>0</v>
      </c>
      <c r="E130" s="83">
        <f>-SUMIFS(Transactions!$J:$J,Transactions!$G:$G,YearlyReport!$A130,Transactions!$B:$B,"&gt;="&amp;E$11,Transactions!$B:$B,"&lt;="&amp;E$12)+SUMIFS(Transactions!$I:$I,Transactions!$G:$G,YearlyReport!$A130,Transactions!$B:$B,"&gt;="&amp;E$11,Transactions!$B:$B,"&lt;="&amp;E$12)</f>
        <v>0</v>
      </c>
      <c r="F130" s="83">
        <f>-SUMIFS(Transactions!$J:$J,Transactions!$G:$G,YearlyReport!$A130,Transactions!$B:$B,"&gt;="&amp;F$11,Transactions!$B:$B,"&lt;="&amp;F$12)+SUMIFS(Transactions!$I:$I,Transactions!$G:$G,YearlyReport!$A130,Transactions!$B:$B,"&gt;="&amp;F$11,Transactions!$B:$B,"&lt;="&amp;F$12)</f>
        <v>0</v>
      </c>
      <c r="G130" s="83">
        <f>-SUMIFS(Transactions!$J:$J,Transactions!$G:$G,YearlyReport!$A130,Transactions!$B:$B,"&gt;="&amp;G$11,Transactions!$B:$B,"&lt;="&amp;G$12)+SUMIFS(Transactions!$I:$I,Transactions!$G:$G,YearlyReport!$A130,Transactions!$B:$B,"&gt;="&amp;G$11,Transactions!$B:$B,"&lt;="&amp;G$12)</f>
        <v>0</v>
      </c>
      <c r="H130" s="83">
        <f>-SUMIFS(Transactions!$J:$J,Transactions!$G:$G,YearlyReport!$A130,Transactions!$B:$B,"&gt;="&amp;H$11,Transactions!$B:$B,"&lt;="&amp;H$12)+SUMIFS(Transactions!$I:$I,Transactions!$G:$G,YearlyReport!$A130,Transactions!$B:$B,"&gt;="&amp;H$11,Transactions!$B:$B,"&lt;="&amp;H$12)</f>
        <v>0</v>
      </c>
      <c r="I130" s="83">
        <f>-SUMIFS(Transactions!$J:$J,Transactions!$G:$G,YearlyReport!$A130,Transactions!$B:$B,"&gt;="&amp;I$11,Transactions!$B:$B,"&lt;="&amp;I$12)+SUMIFS(Transactions!$I:$I,Transactions!$G:$G,YearlyReport!$A130,Transactions!$B:$B,"&gt;="&amp;I$11,Transactions!$B:$B,"&lt;="&amp;I$12)</f>
        <v>0</v>
      </c>
      <c r="J130" s="83">
        <f>-SUMIFS(Transactions!$J:$J,Transactions!$G:$G,YearlyReport!$A130,Transactions!$B:$B,"&gt;="&amp;J$11,Transactions!$B:$B,"&lt;="&amp;J$12)+SUMIFS(Transactions!$I:$I,Transactions!$G:$G,YearlyReport!$A130,Transactions!$B:$B,"&gt;="&amp;J$11,Transactions!$B:$B,"&lt;="&amp;J$12)</f>
        <v>0</v>
      </c>
      <c r="K130" s="83">
        <f>-SUMIFS(Transactions!$J:$J,Transactions!$G:$G,YearlyReport!$A130,Transactions!$B:$B,"&gt;="&amp;K$11,Transactions!$B:$B,"&lt;="&amp;K$12)+SUMIFS(Transactions!$I:$I,Transactions!$G:$G,YearlyReport!$A130,Transactions!$B:$B,"&gt;="&amp;K$11,Transactions!$B:$B,"&lt;="&amp;K$12)</f>
        <v>0</v>
      </c>
      <c r="L130" s="83">
        <f>-SUMIFS(Transactions!$J:$J,Transactions!$G:$G,YearlyReport!$A130,Transactions!$B:$B,"&gt;="&amp;L$11,Transactions!$B:$B,"&lt;="&amp;L$12)+SUMIFS(Transactions!$I:$I,Transactions!$G:$G,YearlyReport!$A130,Transactions!$B:$B,"&gt;="&amp;L$11,Transactions!$B:$B,"&lt;="&amp;L$12)</f>
        <v>0</v>
      </c>
      <c r="M130" s="83">
        <f>-SUMIFS(Transactions!$J:$J,Transactions!$G:$G,YearlyReport!$A130,Transactions!$B:$B,"&gt;="&amp;M$11,Transactions!$B:$B,"&lt;="&amp;M$12)+SUMIFS(Transactions!$I:$I,Transactions!$G:$G,YearlyReport!$A130,Transactions!$B:$B,"&gt;="&amp;M$11,Transactions!$B:$B,"&lt;="&amp;M$12)</f>
        <v>0</v>
      </c>
      <c r="N130" s="83">
        <f>-SUMIFS(Transactions!$J:$J,Transactions!$G:$G,YearlyReport!$A130,Transactions!$B:$B,"&gt;="&amp;N$11,Transactions!$B:$B,"&lt;="&amp;N$12)+SUMIFS(Transactions!$I:$I,Transactions!$G:$G,YearlyReport!$A130,Transactions!$B:$B,"&gt;="&amp;N$11,Transactions!$B:$B,"&lt;="&amp;N$12)</f>
        <v>0</v>
      </c>
      <c r="O130" s="159">
        <f t="shared" si="28"/>
        <v>0</v>
      </c>
      <c r="P130" s="159">
        <f t="shared" si="29"/>
        <v>0</v>
      </c>
    </row>
    <row r="131" spans="1:16" s="23" customFormat="1" hidden="1" x14ac:dyDescent="0.2">
      <c r="A131" s="229" t="str">
        <v xml:space="preserve"> - </v>
      </c>
      <c r="B131" s="4"/>
      <c r="C131" s="83">
        <f>-SUMIFS(Transactions!$J:$J,Transactions!$G:$G,YearlyReport!$A131,Transactions!$B:$B,"&gt;="&amp;C$11,Transactions!$B:$B,"&lt;="&amp;C$12)+SUMIFS(Transactions!$I:$I,Transactions!$G:$G,YearlyReport!$A131,Transactions!$B:$B,"&gt;="&amp;C$11,Transactions!$B:$B,"&lt;="&amp;C$12)</f>
        <v>0</v>
      </c>
      <c r="D131" s="83">
        <f>-SUMIFS(Transactions!$J:$J,Transactions!$G:$G,YearlyReport!$A131,Transactions!$B:$B,"&gt;="&amp;D$11,Transactions!$B:$B,"&lt;="&amp;D$12)+SUMIFS(Transactions!$I:$I,Transactions!$G:$G,YearlyReport!$A131,Transactions!$B:$B,"&gt;="&amp;D$11,Transactions!$B:$B,"&lt;="&amp;D$12)</f>
        <v>0</v>
      </c>
      <c r="E131" s="83">
        <f>-SUMIFS(Transactions!$J:$J,Transactions!$G:$G,YearlyReport!$A131,Transactions!$B:$B,"&gt;="&amp;E$11,Transactions!$B:$B,"&lt;="&amp;E$12)+SUMIFS(Transactions!$I:$I,Transactions!$G:$G,YearlyReport!$A131,Transactions!$B:$B,"&gt;="&amp;E$11,Transactions!$B:$B,"&lt;="&amp;E$12)</f>
        <v>0</v>
      </c>
      <c r="F131" s="83">
        <f>-SUMIFS(Transactions!$J:$J,Transactions!$G:$G,YearlyReport!$A131,Transactions!$B:$B,"&gt;="&amp;F$11,Transactions!$B:$B,"&lt;="&amp;F$12)+SUMIFS(Transactions!$I:$I,Transactions!$G:$G,YearlyReport!$A131,Transactions!$B:$B,"&gt;="&amp;F$11,Transactions!$B:$B,"&lt;="&amp;F$12)</f>
        <v>0</v>
      </c>
      <c r="G131" s="83">
        <f>-SUMIFS(Transactions!$J:$J,Transactions!$G:$G,YearlyReport!$A131,Transactions!$B:$B,"&gt;="&amp;G$11,Transactions!$B:$B,"&lt;="&amp;G$12)+SUMIFS(Transactions!$I:$I,Transactions!$G:$G,YearlyReport!$A131,Transactions!$B:$B,"&gt;="&amp;G$11,Transactions!$B:$B,"&lt;="&amp;G$12)</f>
        <v>0</v>
      </c>
      <c r="H131" s="83">
        <f>-SUMIFS(Transactions!$J:$J,Transactions!$G:$G,YearlyReport!$A131,Transactions!$B:$B,"&gt;="&amp;H$11,Transactions!$B:$B,"&lt;="&amp;H$12)+SUMIFS(Transactions!$I:$I,Transactions!$G:$G,YearlyReport!$A131,Transactions!$B:$B,"&gt;="&amp;H$11,Transactions!$B:$B,"&lt;="&amp;H$12)</f>
        <v>0</v>
      </c>
      <c r="I131" s="83">
        <f>-SUMIFS(Transactions!$J:$J,Transactions!$G:$G,YearlyReport!$A131,Transactions!$B:$B,"&gt;="&amp;I$11,Transactions!$B:$B,"&lt;="&amp;I$12)+SUMIFS(Transactions!$I:$I,Transactions!$G:$G,YearlyReport!$A131,Transactions!$B:$B,"&gt;="&amp;I$11,Transactions!$B:$B,"&lt;="&amp;I$12)</f>
        <v>0</v>
      </c>
      <c r="J131" s="83">
        <f>-SUMIFS(Transactions!$J:$J,Transactions!$G:$G,YearlyReport!$A131,Transactions!$B:$B,"&gt;="&amp;J$11,Transactions!$B:$B,"&lt;="&amp;J$12)+SUMIFS(Transactions!$I:$I,Transactions!$G:$G,YearlyReport!$A131,Transactions!$B:$B,"&gt;="&amp;J$11,Transactions!$B:$B,"&lt;="&amp;J$12)</f>
        <v>0</v>
      </c>
      <c r="K131" s="83">
        <f>-SUMIFS(Transactions!$J:$J,Transactions!$G:$G,YearlyReport!$A131,Transactions!$B:$B,"&gt;="&amp;K$11,Transactions!$B:$B,"&lt;="&amp;K$12)+SUMIFS(Transactions!$I:$I,Transactions!$G:$G,YearlyReport!$A131,Transactions!$B:$B,"&gt;="&amp;K$11,Transactions!$B:$B,"&lt;="&amp;K$12)</f>
        <v>0</v>
      </c>
      <c r="L131" s="83">
        <f>-SUMIFS(Transactions!$J:$J,Transactions!$G:$G,YearlyReport!$A131,Transactions!$B:$B,"&gt;="&amp;L$11,Transactions!$B:$B,"&lt;="&amp;L$12)+SUMIFS(Transactions!$I:$I,Transactions!$G:$G,YearlyReport!$A131,Transactions!$B:$B,"&gt;="&amp;L$11,Transactions!$B:$B,"&lt;="&amp;L$12)</f>
        <v>0</v>
      </c>
      <c r="M131" s="83">
        <f>-SUMIFS(Transactions!$J:$J,Transactions!$G:$G,YearlyReport!$A131,Transactions!$B:$B,"&gt;="&amp;M$11,Transactions!$B:$B,"&lt;="&amp;M$12)+SUMIFS(Transactions!$I:$I,Transactions!$G:$G,YearlyReport!$A131,Transactions!$B:$B,"&gt;="&amp;M$11,Transactions!$B:$B,"&lt;="&amp;M$12)</f>
        <v>0</v>
      </c>
      <c r="N131" s="83">
        <f>-SUMIFS(Transactions!$J:$J,Transactions!$G:$G,YearlyReport!$A131,Transactions!$B:$B,"&gt;="&amp;N$11,Transactions!$B:$B,"&lt;="&amp;N$12)+SUMIFS(Transactions!$I:$I,Transactions!$G:$G,YearlyReport!$A131,Transactions!$B:$B,"&gt;="&amp;N$11,Transactions!$B:$B,"&lt;="&amp;N$12)</f>
        <v>0</v>
      </c>
      <c r="O131" s="159">
        <f t="shared" si="28"/>
        <v>0</v>
      </c>
      <c r="P131" s="159">
        <f t="shared" si="29"/>
        <v>0</v>
      </c>
    </row>
    <row r="132" spans="1:16" s="23" customFormat="1" hidden="1" x14ac:dyDescent="0.2">
      <c r="A132" s="229" t="str">
        <v xml:space="preserve"> - </v>
      </c>
      <c r="B132" s="4"/>
      <c r="C132" s="83">
        <f>-SUMIFS(Transactions!$J:$J,Transactions!$G:$G,YearlyReport!$A132,Transactions!$B:$B,"&gt;="&amp;C$11,Transactions!$B:$B,"&lt;="&amp;C$12)+SUMIFS(Transactions!$I:$I,Transactions!$G:$G,YearlyReport!$A132,Transactions!$B:$B,"&gt;="&amp;C$11,Transactions!$B:$B,"&lt;="&amp;C$12)</f>
        <v>0</v>
      </c>
      <c r="D132" s="83">
        <f>-SUMIFS(Transactions!$J:$J,Transactions!$G:$G,YearlyReport!$A132,Transactions!$B:$B,"&gt;="&amp;D$11,Transactions!$B:$B,"&lt;="&amp;D$12)+SUMIFS(Transactions!$I:$I,Transactions!$G:$G,YearlyReport!$A132,Transactions!$B:$B,"&gt;="&amp;D$11,Transactions!$B:$B,"&lt;="&amp;D$12)</f>
        <v>0</v>
      </c>
      <c r="E132" s="83">
        <f>-SUMIFS(Transactions!$J:$J,Transactions!$G:$G,YearlyReport!$A132,Transactions!$B:$B,"&gt;="&amp;E$11,Transactions!$B:$B,"&lt;="&amp;E$12)+SUMIFS(Transactions!$I:$I,Transactions!$G:$G,YearlyReport!$A132,Transactions!$B:$B,"&gt;="&amp;E$11,Transactions!$B:$B,"&lt;="&amp;E$12)</f>
        <v>0</v>
      </c>
      <c r="F132" s="83">
        <f>-SUMIFS(Transactions!$J:$J,Transactions!$G:$G,YearlyReport!$A132,Transactions!$B:$B,"&gt;="&amp;F$11,Transactions!$B:$B,"&lt;="&amp;F$12)+SUMIFS(Transactions!$I:$I,Transactions!$G:$G,YearlyReport!$A132,Transactions!$B:$B,"&gt;="&amp;F$11,Transactions!$B:$B,"&lt;="&amp;F$12)</f>
        <v>0</v>
      </c>
      <c r="G132" s="83">
        <f>-SUMIFS(Transactions!$J:$J,Transactions!$G:$G,YearlyReport!$A132,Transactions!$B:$B,"&gt;="&amp;G$11,Transactions!$B:$B,"&lt;="&amp;G$12)+SUMIFS(Transactions!$I:$I,Transactions!$G:$G,YearlyReport!$A132,Transactions!$B:$B,"&gt;="&amp;G$11,Transactions!$B:$B,"&lt;="&amp;G$12)</f>
        <v>0</v>
      </c>
      <c r="H132" s="83">
        <f>-SUMIFS(Transactions!$J:$J,Transactions!$G:$G,YearlyReport!$A132,Transactions!$B:$B,"&gt;="&amp;H$11,Transactions!$B:$B,"&lt;="&amp;H$12)+SUMIFS(Transactions!$I:$I,Transactions!$G:$G,YearlyReport!$A132,Transactions!$B:$B,"&gt;="&amp;H$11,Transactions!$B:$B,"&lt;="&amp;H$12)</f>
        <v>0</v>
      </c>
      <c r="I132" s="83">
        <f>-SUMIFS(Transactions!$J:$J,Transactions!$G:$G,YearlyReport!$A132,Transactions!$B:$B,"&gt;="&amp;I$11,Transactions!$B:$B,"&lt;="&amp;I$12)+SUMIFS(Transactions!$I:$I,Transactions!$G:$G,YearlyReport!$A132,Transactions!$B:$B,"&gt;="&amp;I$11,Transactions!$B:$B,"&lt;="&amp;I$12)</f>
        <v>0</v>
      </c>
      <c r="J132" s="83">
        <f>-SUMIFS(Transactions!$J:$J,Transactions!$G:$G,YearlyReport!$A132,Transactions!$B:$B,"&gt;="&amp;J$11,Transactions!$B:$B,"&lt;="&amp;J$12)+SUMIFS(Transactions!$I:$I,Transactions!$G:$G,YearlyReport!$A132,Transactions!$B:$B,"&gt;="&amp;J$11,Transactions!$B:$B,"&lt;="&amp;J$12)</f>
        <v>0</v>
      </c>
      <c r="K132" s="83">
        <f>-SUMIFS(Transactions!$J:$J,Transactions!$G:$G,YearlyReport!$A132,Transactions!$B:$B,"&gt;="&amp;K$11,Transactions!$B:$B,"&lt;="&amp;K$12)+SUMIFS(Transactions!$I:$I,Transactions!$G:$G,YearlyReport!$A132,Transactions!$B:$B,"&gt;="&amp;K$11,Transactions!$B:$B,"&lt;="&amp;K$12)</f>
        <v>0</v>
      </c>
      <c r="L132" s="83">
        <f>-SUMIFS(Transactions!$J:$J,Transactions!$G:$G,YearlyReport!$A132,Transactions!$B:$B,"&gt;="&amp;L$11,Transactions!$B:$B,"&lt;="&amp;L$12)+SUMIFS(Transactions!$I:$I,Transactions!$G:$G,YearlyReport!$A132,Transactions!$B:$B,"&gt;="&amp;L$11,Transactions!$B:$B,"&lt;="&amp;L$12)</f>
        <v>0</v>
      </c>
      <c r="M132" s="83">
        <f>-SUMIFS(Transactions!$J:$J,Transactions!$G:$G,YearlyReport!$A132,Transactions!$B:$B,"&gt;="&amp;M$11,Transactions!$B:$B,"&lt;="&amp;M$12)+SUMIFS(Transactions!$I:$I,Transactions!$G:$G,YearlyReport!$A132,Transactions!$B:$B,"&gt;="&amp;M$11,Transactions!$B:$B,"&lt;="&amp;M$12)</f>
        <v>0</v>
      </c>
      <c r="N132" s="83">
        <f>-SUMIFS(Transactions!$J:$J,Transactions!$G:$G,YearlyReport!$A132,Transactions!$B:$B,"&gt;="&amp;N$11,Transactions!$B:$B,"&lt;="&amp;N$12)+SUMIFS(Transactions!$I:$I,Transactions!$G:$G,YearlyReport!$A132,Transactions!$B:$B,"&gt;="&amp;N$11,Transactions!$B:$B,"&lt;="&amp;N$12)</f>
        <v>0</v>
      </c>
      <c r="O132" s="159">
        <f t="shared" si="28"/>
        <v>0</v>
      </c>
      <c r="P132" s="159">
        <f t="shared" si="29"/>
        <v>0</v>
      </c>
    </row>
    <row r="133" spans="1:16" s="23" customFormat="1" hidden="1" x14ac:dyDescent="0.2">
      <c r="A133" s="229" t="str">
        <v xml:space="preserve"> - </v>
      </c>
      <c r="B133" s="4"/>
      <c r="C133" s="83">
        <f>-SUMIFS(Transactions!$J:$J,Transactions!$G:$G,YearlyReport!$A133,Transactions!$B:$B,"&gt;="&amp;C$11,Transactions!$B:$B,"&lt;="&amp;C$12)+SUMIFS(Transactions!$I:$I,Transactions!$G:$G,YearlyReport!$A133,Transactions!$B:$B,"&gt;="&amp;C$11,Transactions!$B:$B,"&lt;="&amp;C$12)</f>
        <v>0</v>
      </c>
      <c r="D133" s="83">
        <f>-SUMIFS(Transactions!$J:$J,Transactions!$G:$G,YearlyReport!$A133,Transactions!$B:$B,"&gt;="&amp;D$11,Transactions!$B:$B,"&lt;="&amp;D$12)+SUMIFS(Transactions!$I:$I,Transactions!$G:$G,YearlyReport!$A133,Transactions!$B:$B,"&gt;="&amp;D$11,Transactions!$B:$B,"&lt;="&amp;D$12)</f>
        <v>0</v>
      </c>
      <c r="E133" s="83">
        <f>-SUMIFS(Transactions!$J:$J,Transactions!$G:$G,YearlyReport!$A133,Transactions!$B:$B,"&gt;="&amp;E$11,Transactions!$B:$B,"&lt;="&amp;E$12)+SUMIFS(Transactions!$I:$I,Transactions!$G:$G,YearlyReport!$A133,Transactions!$B:$B,"&gt;="&amp;E$11,Transactions!$B:$B,"&lt;="&amp;E$12)</f>
        <v>0</v>
      </c>
      <c r="F133" s="83">
        <f>-SUMIFS(Transactions!$J:$J,Transactions!$G:$G,YearlyReport!$A133,Transactions!$B:$B,"&gt;="&amp;F$11,Transactions!$B:$B,"&lt;="&amp;F$12)+SUMIFS(Transactions!$I:$I,Transactions!$G:$G,YearlyReport!$A133,Transactions!$B:$B,"&gt;="&amp;F$11,Transactions!$B:$B,"&lt;="&amp;F$12)</f>
        <v>0</v>
      </c>
      <c r="G133" s="83">
        <f>-SUMIFS(Transactions!$J:$J,Transactions!$G:$G,YearlyReport!$A133,Transactions!$B:$B,"&gt;="&amp;G$11,Transactions!$B:$B,"&lt;="&amp;G$12)+SUMIFS(Transactions!$I:$I,Transactions!$G:$G,YearlyReport!$A133,Transactions!$B:$B,"&gt;="&amp;G$11,Transactions!$B:$B,"&lt;="&amp;G$12)</f>
        <v>0</v>
      </c>
      <c r="H133" s="83">
        <f>-SUMIFS(Transactions!$J:$J,Transactions!$G:$G,YearlyReport!$A133,Transactions!$B:$B,"&gt;="&amp;H$11,Transactions!$B:$B,"&lt;="&amp;H$12)+SUMIFS(Transactions!$I:$I,Transactions!$G:$G,YearlyReport!$A133,Transactions!$B:$B,"&gt;="&amp;H$11,Transactions!$B:$B,"&lt;="&amp;H$12)</f>
        <v>0</v>
      </c>
      <c r="I133" s="83">
        <f>-SUMIFS(Transactions!$J:$J,Transactions!$G:$G,YearlyReport!$A133,Transactions!$B:$B,"&gt;="&amp;I$11,Transactions!$B:$B,"&lt;="&amp;I$12)+SUMIFS(Transactions!$I:$I,Transactions!$G:$G,YearlyReport!$A133,Transactions!$B:$B,"&gt;="&amp;I$11,Transactions!$B:$B,"&lt;="&amp;I$12)</f>
        <v>0</v>
      </c>
      <c r="J133" s="83">
        <f>-SUMIFS(Transactions!$J:$J,Transactions!$G:$G,YearlyReport!$A133,Transactions!$B:$B,"&gt;="&amp;J$11,Transactions!$B:$B,"&lt;="&amp;J$12)+SUMIFS(Transactions!$I:$I,Transactions!$G:$G,YearlyReport!$A133,Transactions!$B:$B,"&gt;="&amp;J$11,Transactions!$B:$B,"&lt;="&amp;J$12)</f>
        <v>0</v>
      </c>
      <c r="K133" s="83">
        <f>-SUMIFS(Transactions!$J:$J,Transactions!$G:$G,YearlyReport!$A133,Transactions!$B:$B,"&gt;="&amp;K$11,Transactions!$B:$B,"&lt;="&amp;K$12)+SUMIFS(Transactions!$I:$I,Transactions!$G:$G,YearlyReport!$A133,Transactions!$B:$B,"&gt;="&amp;K$11,Transactions!$B:$B,"&lt;="&amp;K$12)</f>
        <v>0</v>
      </c>
      <c r="L133" s="83">
        <f>-SUMIFS(Transactions!$J:$J,Transactions!$G:$G,YearlyReport!$A133,Transactions!$B:$B,"&gt;="&amp;L$11,Transactions!$B:$B,"&lt;="&amp;L$12)+SUMIFS(Transactions!$I:$I,Transactions!$G:$G,YearlyReport!$A133,Transactions!$B:$B,"&gt;="&amp;L$11,Transactions!$B:$B,"&lt;="&amp;L$12)</f>
        <v>0</v>
      </c>
      <c r="M133" s="83">
        <f>-SUMIFS(Transactions!$J:$J,Transactions!$G:$G,YearlyReport!$A133,Transactions!$B:$B,"&gt;="&amp;M$11,Transactions!$B:$B,"&lt;="&amp;M$12)+SUMIFS(Transactions!$I:$I,Transactions!$G:$G,YearlyReport!$A133,Transactions!$B:$B,"&gt;="&amp;M$11,Transactions!$B:$B,"&lt;="&amp;M$12)</f>
        <v>0</v>
      </c>
      <c r="N133" s="83">
        <f>-SUMIFS(Transactions!$J:$J,Transactions!$G:$G,YearlyReport!$A133,Transactions!$B:$B,"&gt;="&amp;N$11,Transactions!$B:$B,"&lt;="&amp;N$12)+SUMIFS(Transactions!$I:$I,Transactions!$G:$G,YearlyReport!$A133,Transactions!$B:$B,"&gt;="&amp;N$11,Transactions!$B:$B,"&lt;="&amp;N$12)</f>
        <v>0</v>
      </c>
      <c r="O133" s="159">
        <f t="shared" si="28"/>
        <v>0</v>
      </c>
      <c r="P133" s="159">
        <f t="shared" si="29"/>
        <v>0</v>
      </c>
    </row>
    <row r="134" spans="1:16" s="23" customFormat="1" hidden="1" x14ac:dyDescent="0.2">
      <c r="A134" s="229" t="str">
        <v xml:space="preserve"> - </v>
      </c>
      <c r="B134" s="4"/>
      <c r="C134" s="83">
        <f>-SUMIFS(Transactions!$J:$J,Transactions!$G:$G,YearlyReport!$A134,Transactions!$B:$B,"&gt;="&amp;C$11,Transactions!$B:$B,"&lt;="&amp;C$12)+SUMIFS(Transactions!$I:$I,Transactions!$G:$G,YearlyReport!$A134,Transactions!$B:$B,"&gt;="&amp;C$11,Transactions!$B:$B,"&lt;="&amp;C$12)</f>
        <v>0</v>
      </c>
      <c r="D134" s="83">
        <f>-SUMIFS(Transactions!$J:$J,Transactions!$G:$G,YearlyReport!$A134,Transactions!$B:$B,"&gt;="&amp;D$11,Transactions!$B:$B,"&lt;="&amp;D$12)+SUMIFS(Transactions!$I:$I,Transactions!$G:$G,YearlyReport!$A134,Transactions!$B:$B,"&gt;="&amp;D$11,Transactions!$B:$B,"&lt;="&amp;D$12)</f>
        <v>0</v>
      </c>
      <c r="E134" s="83">
        <f>-SUMIFS(Transactions!$J:$J,Transactions!$G:$G,YearlyReport!$A134,Transactions!$B:$B,"&gt;="&amp;E$11,Transactions!$B:$B,"&lt;="&amp;E$12)+SUMIFS(Transactions!$I:$I,Transactions!$G:$G,YearlyReport!$A134,Transactions!$B:$B,"&gt;="&amp;E$11,Transactions!$B:$B,"&lt;="&amp;E$12)</f>
        <v>0</v>
      </c>
      <c r="F134" s="83">
        <f>-SUMIFS(Transactions!$J:$J,Transactions!$G:$G,YearlyReport!$A134,Transactions!$B:$B,"&gt;="&amp;F$11,Transactions!$B:$B,"&lt;="&amp;F$12)+SUMIFS(Transactions!$I:$I,Transactions!$G:$G,YearlyReport!$A134,Transactions!$B:$B,"&gt;="&amp;F$11,Transactions!$B:$B,"&lt;="&amp;F$12)</f>
        <v>0</v>
      </c>
      <c r="G134" s="83">
        <f>-SUMIFS(Transactions!$J:$J,Transactions!$G:$G,YearlyReport!$A134,Transactions!$B:$B,"&gt;="&amp;G$11,Transactions!$B:$B,"&lt;="&amp;G$12)+SUMIFS(Transactions!$I:$I,Transactions!$G:$G,YearlyReport!$A134,Transactions!$B:$B,"&gt;="&amp;G$11,Transactions!$B:$B,"&lt;="&amp;G$12)</f>
        <v>0</v>
      </c>
      <c r="H134" s="83">
        <f>-SUMIFS(Transactions!$J:$J,Transactions!$G:$G,YearlyReport!$A134,Transactions!$B:$B,"&gt;="&amp;H$11,Transactions!$B:$B,"&lt;="&amp;H$12)+SUMIFS(Transactions!$I:$I,Transactions!$G:$G,YearlyReport!$A134,Transactions!$B:$B,"&gt;="&amp;H$11,Transactions!$B:$B,"&lt;="&amp;H$12)</f>
        <v>0</v>
      </c>
      <c r="I134" s="83">
        <f>-SUMIFS(Transactions!$J:$J,Transactions!$G:$G,YearlyReport!$A134,Transactions!$B:$B,"&gt;="&amp;I$11,Transactions!$B:$B,"&lt;="&amp;I$12)+SUMIFS(Transactions!$I:$I,Transactions!$G:$G,YearlyReport!$A134,Transactions!$B:$B,"&gt;="&amp;I$11,Transactions!$B:$B,"&lt;="&amp;I$12)</f>
        <v>0</v>
      </c>
      <c r="J134" s="83">
        <f>-SUMIFS(Transactions!$J:$J,Transactions!$G:$G,YearlyReport!$A134,Transactions!$B:$B,"&gt;="&amp;J$11,Transactions!$B:$B,"&lt;="&amp;J$12)+SUMIFS(Transactions!$I:$I,Transactions!$G:$G,YearlyReport!$A134,Transactions!$B:$B,"&gt;="&amp;J$11,Transactions!$B:$B,"&lt;="&amp;J$12)</f>
        <v>0</v>
      </c>
      <c r="K134" s="83">
        <f>-SUMIFS(Transactions!$J:$J,Transactions!$G:$G,YearlyReport!$A134,Transactions!$B:$B,"&gt;="&amp;K$11,Transactions!$B:$B,"&lt;="&amp;K$12)+SUMIFS(Transactions!$I:$I,Transactions!$G:$G,YearlyReport!$A134,Transactions!$B:$B,"&gt;="&amp;K$11,Transactions!$B:$B,"&lt;="&amp;K$12)</f>
        <v>0</v>
      </c>
      <c r="L134" s="83">
        <f>-SUMIFS(Transactions!$J:$J,Transactions!$G:$G,YearlyReport!$A134,Transactions!$B:$B,"&gt;="&amp;L$11,Transactions!$B:$B,"&lt;="&amp;L$12)+SUMIFS(Transactions!$I:$I,Transactions!$G:$G,YearlyReport!$A134,Transactions!$B:$B,"&gt;="&amp;L$11,Transactions!$B:$B,"&lt;="&amp;L$12)</f>
        <v>0</v>
      </c>
      <c r="M134" s="83">
        <f>-SUMIFS(Transactions!$J:$J,Transactions!$G:$G,YearlyReport!$A134,Transactions!$B:$B,"&gt;="&amp;M$11,Transactions!$B:$B,"&lt;="&amp;M$12)+SUMIFS(Transactions!$I:$I,Transactions!$G:$G,YearlyReport!$A134,Transactions!$B:$B,"&gt;="&amp;M$11,Transactions!$B:$B,"&lt;="&amp;M$12)</f>
        <v>0</v>
      </c>
      <c r="N134" s="83">
        <f>-SUMIFS(Transactions!$J:$J,Transactions!$G:$G,YearlyReport!$A134,Transactions!$B:$B,"&gt;="&amp;N$11,Transactions!$B:$B,"&lt;="&amp;N$12)+SUMIFS(Transactions!$I:$I,Transactions!$G:$G,YearlyReport!$A134,Transactions!$B:$B,"&gt;="&amp;N$11,Transactions!$B:$B,"&lt;="&amp;N$12)</f>
        <v>0</v>
      </c>
      <c r="O134" s="159">
        <f t="shared" si="28"/>
        <v>0</v>
      </c>
      <c r="P134" s="159">
        <f t="shared" si="29"/>
        <v>0</v>
      </c>
    </row>
    <row r="135" spans="1:16" s="23" customFormat="1" hidden="1" x14ac:dyDescent="0.2">
      <c r="A135" s="229" t="str">
        <v xml:space="preserve"> - </v>
      </c>
      <c r="B135" s="4"/>
      <c r="C135" s="83">
        <f>-SUMIFS(Transactions!$J:$J,Transactions!$G:$G,YearlyReport!$A135,Transactions!$B:$B,"&gt;="&amp;C$11,Transactions!$B:$B,"&lt;="&amp;C$12)+SUMIFS(Transactions!$I:$I,Transactions!$G:$G,YearlyReport!$A135,Transactions!$B:$B,"&gt;="&amp;C$11,Transactions!$B:$B,"&lt;="&amp;C$12)</f>
        <v>0</v>
      </c>
      <c r="D135" s="83">
        <f>-SUMIFS(Transactions!$J:$J,Transactions!$G:$G,YearlyReport!$A135,Transactions!$B:$B,"&gt;="&amp;D$11,Transactions!$B:$B,"&lt;="&amp;D$12)+SUMIFS(Transactions!$I:$I,Transactions!$G:$G,YearlyReport!$A135,Transactions!$B:$B,"&gt;="&amp;D$11,Transactions!$B:$B,"&lt;="&amp;D$12)</f>
        <v>0</v>
      </c>
      <c r="E135" s="83">
        <f>-SUMIFS(Transactions!$J:$J,Transactions!$G:$G,YearlyReport!$A135,Transactions!$B:$B,"&gt;="&amp;E$11,Transactions!$B:$B,"&lt;="&amp;E$12)+SUMIFS(Transactions!$I:$I,Transactions!$G:$G,YearlyReport!$A135,Transactions!$B:$B,"&gt;="&amp;E$11,Transactions!$B:$B,"&lt;="&amp;E$12)</f>
        <v>0</v>
      </c>
      <c r="F135" s="83">
        <f>-SUMIFS(Transactions!$J:$J,Transactions!$G:$G,YearlyReport!$A135,Transactions!$B:$B,"&gt;="&amp;F$11,Transactions!$B:$B,"&lt;="&amp;F$12)+SUMIFS(Transactions!$I:$I,Transactions!$G:$G,YearlyReport!$A135,Transactions!$B:$B,"&gt;="&amp;F$11,Transactions!$B:$B,"&lt;="&amp;F$12)</f>
        <v>0</v>
      </c>
      <c r="G135" s="83">
        <f>-SUMIFS(Transactions!$J:$J,Transactions!$G:$G,YearlyReport!$A135,Transactions!$B:$B,"&gt;="&amp;G$11,Transactions!$B:$B,"&lt;="&amp;G$12)+SUMIFS(Transactions!$I:$I,Transactions!$G:$G,YearlyReport!$A135,Transactions!$B:$B,"&gt;="&amp;G$11,Transactions!$B:$B,"&lt;="&amp;G$12)</f>
        <v>0</v>
      </c>
      <c r="H135" s="83">
        <f>-SUMIFS(Transactions!$J:$J,Transactions!$G:$G,YearlyReport!$A135,Transactions!$B:$B,"&gt;="&amp;H$11,Transactions!$B:$B,"&lt;="&amp;H$12)+SUMIFS(Transactions!$I:$I,Transactions!$G:$G,YearlyReport!$A135,Transactions!$B:$B,"&gt;="&amp;H$11,Transactions!$B:$B,"&lt;="&amp;H$12)</f>
        <v>0</v>
      </c>
      <c r="I135" s="83">
        <f>-SUMIFS(Transactions!$J:$J,Transactions!$G:$G,YearlyReport!$A135,Transactions!$B:$B,"&gt;="&amp;I$11,Transactions!$B:$B,"&lt;="&amp;I$12)+SUMIFS(Transactions!$I:$I,Transactions!$G:$G,YearlyReport!$A135,Transactions!$B:$B,"&gt;="&amp;I$11,Transactions!$B:$B,"&lt;="&amp;I$12)</f>
        <v>0</v>
      </c>
      <c r="J135" s="83">
        <f>-SUMIFS(Transactions!$J:$J,Transactions!$G:$G,YearlyReport!$A135,Transactions!$B:$B,"&gt;="&amp;J$11,Transactions!$B:$B,"&lt;="&amp;J$12)+SUMIFS(Transactions!$I:$I,Transactions!$G:$G,YearlyReport!$A135,Transactions!$B:$B,"&gt;="&amp;J$11,Transactions!$B:$B,"&lt;="&amp;J$12)</f>
        <v>0</v>
      </c>
      <c r="K135" s="83">
        <f>-SUMIFS(Transactions!$J:$J,Transactions!$G:$G,YearlyReport!$A135,Transactions!$B:$B,"&gt;="&amp;K$11,Transactions!$B:$B,"&lt;="&amp;K$12)+SUMIFS(Transactions!$I:$I,Transactions!$G:$G,YearlyReport!$A135,Transactions!$B:$B,"&gt;="&amp;K$11,Transactions!$B:$B,"&lt;="&amp;K$12)</f>
        <v>0</v>
      </c>
      <c r="L135" s="83">
        <f>-SUMIFS(Transactions!$J:$J,Transactions!$G:$G,YearlyReport!$A135,Transactions!$B:$B,"&gt;="&amp;L$11,Transactions!$B:$B,"&lt;="&amp;L$12)+SUMIFS(Transactions!$I:$I,Transactions!$G:$G,YearlyReport!$A135,Transactions!$B:$B,"&gt;="&amp;L$11,Transactions!$B:$B,"&lt;="&amp;L$12)</f>
        <v>0</v>
      </c>
      <c r="M135" s="83">
        <f>-SUMIFS(Transactions!$J:$J,Transactions!$G:$G,YearlyReport!$A135,Transactions!$B:$B,"&gt;="&amp;M$11,Transactions!$B:$B,"&lt;="&amp;M$12)+SUMIFS(Transactions!$I:$I,Transactions!$G:$G,YearlyReport!$A135,Transactions!$B:$B,"&gt;="&amp;M$11,Transactions!$B:$B,"&lt;="&amp;M$12)</f>
        <v>0</v>
      </c>
      <c r="N135" s="83">
        <f>-SUMIFS(Transactions!$J:$J,Transactions!$G:$G,YearlyReport!$A135,Transactions!$B:$B,"&gt;="&amp;N$11,Transactions!$B:$B,"&lt;="&amp;N$12)+SUMIFS(Transactions!$I:$I,Transactions!$G:$G,YearlyReport!$A135,Transactions!$B:$B,"&gt;="&amp;N$11,Transactions!$B:$B,"&lt;="&amp;N$12)</f>
        <v>0</v>
      </c>
      <c r="O135" s="159">
        <f t="shared" si="28"/>
        <v>0</v>
      </c>
      <c r="P135" s="159">
        <f t="shared" si="29"/>
        <v>0</v>
      </c>
    </row>
    <row r="136" spans="1:16" s="23" customFormat="1" hidden="1" x14ac:dyDescent="0.2">
      <c r="A136" s="229" t="str">
        <v xml:space="preserve"> - </v>
      </c>
      <c r="B136" s="4"/>
      <c r="C136" s="83">
        <f>-SUMIFS(Transactions!$J:$J,Transactions!$G:$G,YearlyReport!$A136,Transactions!$B:$B,"&gt;="&amp;C$11,Transactions!$B:$B,"&lt;="&amp;C$12)+SUMIFS(Transactions!$I:$I,Transactions!$G:$G,YearlyReport!$A136,Transactions!$B:$B,"&gt;="&amp;C$11,Transactions!$B:$B,"&lt;="&amp;C$12)</f>
        <v>0</v>
      </c>
      <c r="D136" s="83">
        <f>-SUMIFS(Transactions!$J:$J,Transactions!$G:$G,YearlyReport!$A136,Transactions!$B:$B,"&gt;="&amp;D$11,Transactions!$B:$B,"&lt;="&amp;D$12)+SUMIFS(Transactions!$I:$I,Transactions!$G:$G,YearlyReport!$A136,Transactions!$B:$B,"&gt;="&amp;D$11,Transactions!$B:$B,"&lt;="&amp;D$12)</f>
        <v>0</v>
      </c>
      <c r="E136" s="83">
        <f>-SUMIFS(Transactions!$J:$J,Transactions!$G:$G,YearlyReport!$A136,Transactions!$B:$B,"&gt;="&amp;E$11,Transactions!$B:$B,"&lt;="&amp;E$12)+SUMIFS(Transactions!$I:$I,Transactions!$G:$G,YearlyReport!$A136,Transactions!$B:$B,"&gt;="&amp;E$11,Transactions!$B:$B,"&lt;="&amp;E$12)</f>
        <v>0</v>
      </c>
      <c r="F136" s="83">
        <f>-SUMIFS(Transactions!$J:$J,Transactions!$G:$G,YearlyReport!$A136,Transactions!$B:$B,"&gt;="&amp;F$11,Transactions!$B:$B,"&lt;="&amp;F$12)+SUMIFS(Transactions!$I:$I,Transactions!$G:$G,YearlyReport!$A136,Transactions!$B:$B,"&gt;="&amp;F$11,Transactions!$B:$B,"&lt;="&amp;F$12)</f>
        <v>0</v>
      </c>
      <c r="G136" s="83">
        <f>-SUMIFS(Transactions!$J:$J,Transactions!$G:$G,YearlyReport!$A136,Transactions!$B:$B,"&gt;="&amp;G$11,Transactions!$B:$B,"&lt;="&amp;G$12)+SUMIFS(Transactions!$I:$I,Transactions!$G:$G,YearlyReport!$A136,Transactions!$B:$B,"&gt;="&amp;G$11,Transactions!$B:$B,"&lt;="&amp;G$12)</f>
        <v>0</v>
      </c>
      <c r="H136" s="83">
        <f>-SUMIFS(Transactions!$J:$J,Transactions!$G:$G,YearlyReport!$A136,Transactions!$B:$B,"&gt;="&amp;H$11,Transactions!$B:$B,"&lt;="&amp;H$12)+SUMIFS(Transactions!$I:$I,Transactions!$G:$G,YearlyReport!$A136,Transactions!$B:$B,"&gt;="&amp;H$11,Transactions!$B:$B,"&lt;="&amp;H$12)</f>
        <v>0</v>
      </c>
      <c r="I136" s="83">
        <f>-SUMIFS(Transactions!$J:$J,Transactions!$G:$G,YearlyReport!$A136,Transactions!$B:$B,"&gt;="&amp;I$11,Transactions!$B:$B,"&lt;="&amp;I$12)+SUMIFS(Transactions!$I:$I,Transactions!$G:$G,YearlyReport!$A136,Transactions!$B:$B,"&gt;="&amp;I$11,Transactions!$B:$B,"&lt;="&amp;I$12)</f>
        <v>0</v>
      </c>
      <c r="J136" s="83">
        <f>-SUMIFS(Transactions!$J:$J,Transactions!$G:$G,YearlyReport!$A136,Transactions!$B:$B,"&gt;="&amp;J$11,Transactions!$B:$B,"&lt;="&amp;J$12)+SUMIFS(Transactions!$I:$I,Transactions!$G:$G,YearlyReport!$A136,Transactions!$B:$B,"&gt;="&amp;J$11,Transactions!$B:$B,"&lt;="&amp;J$12)</f>
        <v>0</v>
      </c>
      <c r="K136" s="83">
        <f>-SUMIFS(Transactions!$J:$J,Transactions!$G:$G,YearlyReport!$A136,Transactions!$B:$B,"&gt;="&amp;K$11,Transactions!$B:$B,"&lt;="&amp;K$12)+SUMIFS(Transactions!$I:$I,Transactions!$G:$G,YearlyReport!$A136,Transactions!$B:$B,"&gt;="&amp;K$11,Transactions!$B:$B,"&lt;="&amp;K$12)</f>
        <v>0</v>
      </c>
      <c r="L136" s="83">
        <f>-SUMIFS(Transactions!$J:$J,Transactions!$G:$G,YearlyReport!$A136,Transactions!$B:$B,"&gt;="&amp;L$11,Transactions!$B:$B,"&lt;="&amp;L$12)+SUMIFS(Transactions!$I:$I,Transactions!$G:$G,YearlyReport!$A136,Transactions!$B:$B,"&gt;="&amp;L$11,Transactions!$B:$B,"&lt;="&amp;L$12)</f>
        <v>0</v>
      </c>
      <c r="M136" s="83">
        <f>-SUMIFS(Transactions!$J:$J,Transactions!$G:$G,YearlyReport!$A136,Transactions!$B:$B,"&gt;="&amp;M$11,Transactions!$B:$B,"&lt;="&amp;M$12)+SUMIFS(Transactions!$I:$I,Transactions!$G:$G,YearlyReport!$A136,Transactions!$B:$B,"&gt;="&amp;M$11,Transactions!$B:$B,"&lt;="&amp;M$12)</f>
        <v>0</v>
      </c>
      <c r="N136" s="83">
        <f>-SUMIFS(Transactions!$J:$J,Transactions!$G:$G,YearlyReport!$A136,Transactions!$B:$B,"&gt;="&amp;N$11,Transactions!$B:$B,"&lt;="&amp;N$12)+SUMIFS(Transactions!$I:$I,Transactions!$G:$G,YearlyReport!$A136,Transactions!$B:$B,"&gt;="&amp;N$11,Transactions!$B:$B,"&lt;="&amp;N$12)</f>
        <v>0</v>
      </c>
      <c r="O136" s="159">
        <f t="shared" si="28"/>
        <v>0</v>
      </c>
      <c r="P136" s="159">
        <f t="shared" si="29"/>
        <v>0</v>
      </c>
    </row>
    <row r="137" spans="1:16" s="23" customFormat="1" hidden="1" x14ac:dyDescent="0.2">
      <c r="A137" s="229" t="str">
        <v xml:space="preserve"> - </v>
      </c>
      <c r="B137" s="4"/>
      <c r="C137" s="83">
        <f>-SUMIFS(Transactions!$J:$J,Transactions!$G:$G,YearlyReport!$A137,Transactions!$B:$B,"&gt;="&amp;C$11,Transactions!$B:$B,"&lt;="&amp;C$12)+SUMIFS(Transactions!$I:$I,Transactions!$G:$G,YearlyReport!$A137,Transactions!$B:$B,"&gt;="&amp;C$11,Transactions!$B:$B,"&lt;="&amp;C$12)</f>
        <v>0</v>
      </c>
      <c r="D137" s="83">
        <f>-SUMIFS(Transactions!$J:$J,Transactions!$G:$G,YearlyReport!$A137,Transactions!$B:$B,"&gt;="&amp;D$11,Transactions!$B:$B,"&lt;="&amp;D$12)+SUMIFS(Transactions!$I:$I,Transactions!$G:$G,YearlyReport!$A137,Transactions!$B:$B,"&gt;="&amp;D$11,Transactions!$B:$B,"&lt;="&amp;D$12)</f>
        <v>0</v>
      </c>
      <c r="E137" s="83">
        <f>-SUMIFS(Transactions!$J:$J,Transactions!$G:$G,YearlyReport!$A137,Transactions!$B:$B,"&gt;="&amp;E$11,Transactions!$B:$B,"&lt;="&amp;E$12)+SUMIFS(Transactions!$I:$I,Transactions!$G:$G,YearlyReport!$A137,Transactions!$B:$B,"&gt;="&amp;E$11,Transactions!$B:$B,"&lt;="&amp;E$12)</f>
        <v>0</v>
      </c>
      <c r="F137" s="83">
        <f>-SUMIFS(Transactions!$J:$J,Transactions!$G:$G,YearlyReport!$A137,Transactions!$B:$B,"&gt;="&amp;F$11,Transactions!$B:$B,"&lt;="&amp;F$12)+SUMIFS(Transactions!$I:$I,Transactions!$G:$G,YearlyReport!$A137,Transactions!$B:$B,"&gt;="&amp;F$11,Transactions!$B:$B,"&lt;="&amp;F$12)</f>
        <v>0</v>
      </c>
      <c r="G137" s="83">
        <f>-SUMIFS(Transactions!$J:$J,Transactions!$G:$G,YearlyReport!$A137,Transactions!$B:$B,"&gt;="&amp;G$11,Transactions!$B:$B,"&lt;="&amp;G$12)+SUMIFS(Transactions!$I:$I,Transactions!$G:$G,YearlyReport!$A137,Transactions!$B:$B,"&gt;="&amp;G$11,Transactions!$B:$B,"&lt;="&amp;G$12)</f>
        <v>0</v>
      </c>
      <c r="H137" s="83">
        <f>-SUMIFS(Transactions!$J:$J,Transactions!$G:$G,YearlyReport!$A137,Transactions!$B:$B,"&gt;="&amp;H$11,Transactions!$B:$B,"&lt;="&amp;H$12)+SUMIFS(Transactions!$I:$I,Transactions!$G:$G,YearlyReport!$A137,Transactions!$B:$B,"&gt;="&amp;H$11,Transactions!$B:$B,"&lt;="&amp;H$12)</f>
        <v>0</v>
      </c>
      <c r="I137" s="83">
        <f>-SUMIFS(Transactions!$J:$J,Transactions!$G:$G,YearlyReport!$A137,Transactions!$B:$B,"&gt;="&amp;I$11,Transactions!$B:$B,"&lt;="&amp;I$12)+SUMIFS(Transactions!$I:$I,Transactions!$G:$G,YearlyReport!$A137,Transactions!$B:$B,"&gt;="&amp;I$11,Transactions!$B:$B,"&lt;="&amp;I$12)</f>
        <v>0</v>
      </c>
      <c r="J137" s="83">
        <f>-SUMIFS(Transactions!$J:$J,Transactions!$G:$G,YearlyReport!$A137,Transactions!$B:$B,"&gt;="&amp;J$11,Transactions!$B:$B,"&lt;="&amp;J$12)+SUMIFS(Transactions!$I:$I,Transactions!$G:$G,YearlyReport!$A137,Transactions!$B:$B,"&gt;="&amp;J$11,Transactions!$B:$B,"&lt;="&amp;J$12)</f>
        <v>0</v>
      </c>
      <c r="K137" s="83">
        <f>-SUMIFS(Transactions!$J:$J,Transactions!$G:$G,YearlyReport!$A137,Transactions!$B:$B,"&gt;="&amp;K$11,Transactions!$B:$B,"&lt;="&amp;K$12)+SUMIFS(Transactions!$I:$I,Transactions!$G:$G,YearlyReport!$A137,Transactions!$B:$B,"&gt;="&amp;K$11,Transactions!$B:$B,"&lt;="&amp;K$12)</f>
        <v>0</v>
      </c>
      <c r="L137" s="83">
        <f>-SUMIFS(Transactions!$J:$J,Transactions!$G:$G,YearlyReport!$A137,Transactions!$B:$B,"&gt;="&amp;L$11,Transactions!$B:$B,"&lt;="&amp;L$12)+SUMIFS(Transactions!$I:$I,Transactions!$G:$G,YearlyReport!$A137,Transactions!$B:$B,"&gt;="&amp;L$11,Transactions!$B:$B,"&lt;="&amp;L$12)</f>
        <v>0</v>
      </c>
      <c r="M137" s="83">
        <f>-SUMIFS(Transactions!$J:$J,Transactions!$G:$G,YearlyReport!$A137,Transactions!$B:$B,"&gt;="&amp;M$11,Transactions!$B:$B,"&lt;="&amp;M$12)+SUMIFS(Transactions!$I:$I,Transactions!$G:$G,YearlyReport!$A137,Transactions!$B:$B,"&gt;="&amp;M$11,Transactions!$B:$B,"&lt;="&amp;M$12)</f>
        <v>0</v>
      </c>
      <c r="N137" s="83">
        <f>-SUMIFS(Transactions!$J:$J,Transactions!$G:$G,YearlyReport!$A137,Transactions!$B:$B,"&gt;="&amp;N$11,Transactions!$B:$B,"&lt;="&amp;N$12)+SUMIFS(Transactions!$I:$I,Transactions!$G:$G,YearlyReport!$A137,Transactions!$B:$B,"&gt;="&amp;N$11,Transactions!$B:$B,"&lt;="&amp;N$12)</f>
        <v>0</v>
      </c>
      <c r="O137" s="159">
        <f t="shared" si="28"/>
        <v>0</v>
      </c>
      <c r="P137" s="159">
        <f t="shared" si="29"/>
        <v>0</v>
      </c>
    </row>
    <row r="138" spans="1:16" s="23" customFormat="1" hidden="1" x14ac:dyDescent="0.2">
      <c r="A138" s="229" t="str">
        <v xml:space="preserve"> - </v>
      </c>
      <c r="B138" s="4"/>
      <c r="C138" s="83">
        <f>-SUMIFS(Transactions!$J:$J,Transactions!$G:$G,YearlyReport!$A138,Transactions!$B:$B,"&gt;="&amp;C$11,Transactions!$B:$B,"&lt;="&amp;C$12)+SUMIFS(Transactions!$I:$I,Transactions!$G:$G,YearlyReport!$A138,Transactions!$B:$B,"&gt;="&amp;C$11,Transactions!$B:$B,"&lt;="&amp;C$12)</f>
        <v>0</v>
      </c>
      <c r="D138" s="83">
        <f>-SUMIFS(Transactions!$J:$J,Transactions!$G:$G,YearlyReport!$A138,Transactions!$B:$B,"&gt;="&amp;D$11,Transactions!$B:$B,"&lt;="&amp;D$12)+SUMIFS(Transactions!$I:$I,Transactions!$G:$G,YearlyReport!$A138,Transactions!$B:$B,"&gt;="&amp;D$11,Transactions!$B:$B,"&lt;="&amp;D$12)</f>
        <v>0</v>
      </c>
      <c r="E138" s="83">
        <f>-SUMIFS(Transactions!$J:$J,Transactions!$G:$G,YearlyReport!$A138,Transactions!$B:$B,"&gt;="&amp;E$11,Transactions!$B:$B,"&lt;="&amp;E$12)+SUMIFS(Transactions!$I:$I,Transactions!$G:$G,YearlyReport!$A138,Transactions!$B:$B,"&gt;="&amp;E$11,Transactions!$B:$B,"&lt;="&amp;E$12)</f>
        <v>0</v>
      </c>
      <c r="F138" s="83">
        <f>-SUMIFS(Transactions!$J:$J,Transactions!$G:$G,YearlyReport!$A138,Transactions!$B:$B,"&gt;="&amp;F$11,Transactions!$B:$B,"&lt;="&amp;F$12)+SUMIFS(Transactions!$I:$I,Transactions!$G:$G,YearlyReport!$A138,Transactions!$B:$B,"&gt;="&amp;F$11,Transactions!$B:$B,"&lt;="&amp;F$12)</f>
        <v>0</v>
      </c>
      <c r="G138" s="83">
        <f>-SUMIFS(Transactions!$J:$J,Transactions!$G:$G,YearlyReport!$A138,Transactions!$B:$B,"&gt;="&amp;G$11,Transactions!$B:$B,"&lt;="&amp;G$12)+SUMIFS(Transactions!$I:$I,Transactions!$G:$G,YearlyReport!$A138,Transactions!$B:$B,"&gt;="&amp;G$11,Transactions!$B:$B,"&lt;="&amp;G$12)</f>
        <v>0</v>
      </c>
      <c r="H138" s="83">
        <f>-SUMIFS(Transactions!$J:$J,Transactions!$G:$G,YearlyReport!$A138,Transactions!$B:$B,"&gt;="&amp;H$11,Transactions!$B:$B,"&lt;="&amp;H$12)+SUMIFS(Transactions!$I:$I,Transactions!$G:$G,YearlyReport!$A138,Transactions!$B:$B,"&gt;="&amp;H$11,Transactions!$B:$B,"&lt;="&amp;H$12)</f>
        <v>0</v>
      </c>
      <c r="I138" s="83">
        <f>-SUMIFS(Transactions!$J:$J,Transactions!$G:$G,YearlyReport!$A138,Transactions!$B:$B,"&gt;="&amp;I$11,Transactions!$B:$B,"&lt;="&amp;I$12)+SUMIFS(Transactions!$I:$I,Transactions!$G:$G,YearlyReport!$A138,Transactions!$B:$B,"&gt;="&amp;I$11,Transactions!$B:$B,"&lt;="&amp;I$12)</f>
        <v>0</v>
      </c>
      <c r="J138" s="83">
        <f>-SUMIFS(Transactions!$J:$J,Transactions!$G:$G,YearlyReport!$A138,Transactions!$B:$B,"&gt;="&amp;J$11,Transactions!$B:$B,"&lt;="&amp;J$12)+SUMIFS(Transactions!$I:$I,Transactions!$G:$G,YearlyReport!$A138,Transactions!$B:$B,"&gt;="&amp;J$11,Transactions!$B:$B,"&lt;="&amp;J$12)</f>
        <v>0</v>
      </c>
      <c r="K138" s="83">
        <f>-SUMIFS(Transactions!$J:$J,Transactions!$G:$G,YearlyReport!$A138,Transactions!$B:$B,"&gt;="&amp;K$11,Transactions!$B:$B,"&lt;="&amp;K$12)+SUMIFS(Transactions!$I:$I,Transactions!$G:$G,YearlyReport!$A138,Transactions!$B:$B,"&gt;="&amp;K$11,Transactions!$B:$B,"&lt;="&amp;K$12)</f>
        <v>0</v>
      </c>
      <c r="L138" s="83">
        <f>-SUMIFS(Transactions!$J:$J,Transactions!$G:$G,YearlyReport!$A138,Transactions!$B:$B,"&gt;="&amp;L$11,Transactions!$B:$B,"&lt;="&amp;L$12)+SUMIFS(Transactions!$I:$I,Transactions!$G:$G,YearlyReport!$A138,Transactions!$B:$B,"&gt;="&amp;L$11,Transactions!$B:$B,"&lt;="&amp;L$12)</f>
        <v>0</v>
      </c>
      <c r="M138" s="83">
        <f>-SUMIFS(Transactions!$J:$J,Transactions!$G:$G,YearlyReport!$A138,Transactions!$B:$B,"&gt;="&amp;M$11,Transactions!$B:$B,"&lt;="&amp;M$12)+SUMIFS(Transactions!$I:$I,Transactions!$G:$G,YearlyReport!$A138,Transactions!$B:$B,"&gt;="&amp;M$11,Transactions!$B:$B,"&lt;="&amp;M$12)</f>
        <v>0</v>
      </c>
      <c r="N138" s="83">
        <f>-SUMIFS(Transactions!$J:$J,Transactions!$G:$G,YearlyReport!$A138,Transactions!$B:$B,"&gt;="&amp;N$11,Transactions!$B:$B,"&lt;="&amp;N$12)+SUMIFS(Transactions!$I:$I,Transactions!$G:$G,YearlyReport!$A138,Transactions!$B:$B,"&gt;="&amp;N$11,Transactions!$B:$B,"&lt;="&amp;N$12)</f>
        <v>0</v>
      </c>
      <c r="O138" s="159">
        <f t="shared" si="28"/>
        <v>0</v>
      </c>
      <c r="P138" s="159">
        <f t="shared" si="29"/>
        <v>0</v>
      </c>
    </row>
    <row r="139" spans="1:16" s="23" customFormat="1" hidden="1" x14ac:dyDescent="0.2">
      <c r="A139" s="229" t="str">
        <v xml:space="preserve"> - </v>
      </c>
      <c r="B139" s="4"/>
      <c r="C139" s="83">
        <f>-SUMIFS(Transactions!$J:$J,Transactions!$G:$G,YearlyReport!$A139,Transactions!$B:$B,"&gt;="&amp;C$11,Transactions!$B:$B,"&lt;="&amp;C$12)+SUMIFS(Transactions!$I:$I,Transactions!$G:$G,YearlyReport!$A139,Transactions!$B:$B,"&gt;="&amp;C$11,Transactions!$B:$B,"&lt;="&amp;C$12)</f>
        <v>0</v>
      </c>
      <c r="D139" s="83">
        <f>-SUMIFS(Transactions!$J:$J,Transactions!$G:$G,YearlyReport!$A139,Transactions!$B:$B,"&gt;="&amp;D$11,Transactions!$B:$B,"&lt;="&amp;D$12)+SUMIFS(Transactions!$I:$I,Transactions!$G:$G,YearlyReport!$A139,Transactions!$B:$B,"&gt;="&amp;D$11,Transactions!$B:$B,"&lt;="&amp;D$12)</f>
        <v>0</v>
      </c>
      <c r="E139" s="83">
        <f>-SUMIFS(Transactions!$J:$J,Transactions!$G:$G,YearlyReport!$A139,Transactions!$B:$B,"&gt;="&amp;E$11,Transactions!$B:$B,"&lt;="&amp;E$12)+SUMIFS(Transactions!$I:$I,Transactions!$G:$G,YearlyReport!$A139,Transactions!$B:$B,"&gt;="&amp;E$11,Transactions!$B:$B,"&lt;="&amp;E$12)</f>
        <v>0</v>
      </c>
      <c r="F139" s="83">
        <f>-SUMIFS(Transactions!$J:$J,Transactions!$G:$G,YearlyReport!$A139,Transactions!$B:$B,"&gt;="&amp;F$11,Transactions!$B:$B,"&lt;="&amp;F$12)+SUMIFS(Transactions!$I:$I,Transactions!$G:$G,YearlyReport!$A139,Transactions!$B:$B,"&gt;="&amp;F$11,Transactions!$B:$B,"&lt;="&amp;F$12)</f>
        <v>0</v>
      </c>
      <c r="G139" s="83">
        <f>-SUMIFS(Transactions!$J:$J,Transactions!$G:$G,YearlyReport!$A139,Transactions!$B:$B,"&gt;="&amp;G$11,Transactions!$B:$B,"&lt;="&amp;G$12)+SUMIFS(Transactions!$I:$I,Transactions!$G:$G,YearlyReport!$A139,Transactions!$B:$B,"&gt;="&amp;G$11,Transactions!$B:$B,"&lt;="&amp;G$12)</f>
        <v>0</v>
      </c>
      <c r="H139" s="83">
        <f>-SUMIFS(Transactions!$J:$J,Transactions!$G:$G,YearlyReport!$A139,Transactions!$B:$B,"&gt;="&amp;H$11,Transactions!$B:$B,"&lt;="&amp;H$12)+SUMIFS(Transactions!$I:$I,Transactions!$G:$G,YearlyReport!$A139,Transactions!$B:$B,"&gt;="&amp;H$11,Transactions!$B:$B,"&lt;="&amp;H$12)</f>
        <v>0</v>
      </c>
      <c r="I139" s="83">
        <f>-SUMIFS(Transactions!$J:$J,Transactions!$G:$G,YearlyReport!$A139,Transactions!$B:$B,"&gt;="&amp;I$11,Transactions!$B:$B,"&lt;="&amp;I$12)+SUMIFS(Transactions!$I:$I,Transactions!$G:$G,YearlyReport!$A139,Transactions!$B:$B,"&gt;="&amp;I$11,Transactions!$B:$B,"&lt;="&amp;I$12)</f>
        <v>0</v>
      </c>
      <c r="J139" s="83">
        <f>-SUMIFS(Transactions!$J:$J,Transactions!$G:$G,YearlyReport!$A139,Transactions!$B:$B,"&gt;="&amp;J$11,Transactions!$B:$B,"&lt;="&amp;J$12)+SUMIFS(Transactions!$I:$I,Transactions!$G:$G,YearlyReport!$A139,Transactions!$B:$B,"&gt;="&amp;J$11,Transactions!$B:$B,"&lt;="&amp;J$12)</f>
        <v>0</v>
      </c>
      <c r="K139" s="83">
        <f>-SUMIFS(Transactions!$J:$J,Transactions!$G:$G,YearlyReport!$A139,Transactions!$B:$B,"&gt;="&amp;K$11,Transactions!$B:$B,"&lt;="&amp;K$12)+SUMIFS(Transactions!$I:$I,Transactions!$G:$G,YearlyReport!$A139,Transactions!$B:$B,"&gt;="&amp;K$11,Transactions!$B:$B,"&lt;="&amp;K$12)</f>
        <v>0</v>
      </c>
      <c r="L139" s="83">
        <f>-SUMIFS(Transactions!$J:$J,Transactions!$G:$G,YearlyReport!$A139,Transactions!$B:$B,"&gt;="&amp;L$11,Transactions!$B:$B,"&lt;="&amp;L$12)+SUMIFS(Transactions!$I:$I,Transactions!$G:$G,YearlyReport!$A139,Transactions!$B:$B,"&gt;="&amp;L$11,Transactions!$B:$B,"&lt;="&amp;L$12)</f>
        <v>0</v>
      </c>
      <c r="M139" s="83">
        <f>-SUMIFS(Transactions!$J:$J,Transactions!$G:$G,YearlyReport!$A139,Transactions!$B:$B,"&gt;="&amp;M$11,Transactions!$B:$B,"&lt;="&amp;M$12)+SUMIFS(Transactions!$I:$I,Transactions!$G:$G,YearlyReport!$A139,Transactions!$B:$B,"&gt;="&amp;M$11,Transactions!$B:$B,"&lt;="&amp;M$12)</f>
        <v>0</v>
      </c>
      <c r="N139" s="83">
        <f>-SUMIFS(Transactions!$J:$J,Transactions!$G:$G,YearlyReport!$A139,Transactions!$B:$B,"&gt;="&amp;N$11,Transactions!$B:$B,"&lt;="&amp;N$12)+SUMIFS(Transactions!$I:$I,Transactions!$G:$G,YearlyReport!$A139,Transactions!$B:$B,"&gt;="&amp;N$11,Transactions!$B:$B,"&lt;="&amp;N$12)</f>
        <v>0</v>
      </c>
      <c r="O139" s="159">
        <f t="shared" si="28"/>
        <v>0</v>
      </c>
      <c r="P139" s="159">
        <f t="shared" si="29"/>
        <v>0</v>
      </c>
    </row>
    <row r="140" spans="1:16" s="23" customFormat="1" hidden="1" x14ac:dyDescent="0.2">
      <c r="A140" s="229" t="str">
        <v xml:space="preserve"> - </v>
      </c>
      <c r="B140" s="4"/>
      <c r="C140" s="83">
        <f>-SUMIFS(Transactions!$J:$J,Transactions!$G:$G,YearlyReport!$A140,Transactions!$B:$B,"&gt;="&amp;C$11,Transactions!$B:$B,"&lt;="&amp;C$12)+SUMIFS(Transactions!$I:$I,Transactions!$G:$G,YearlyReport!$A140,Transactions!$B:$B,"&gt;="&amp;C$11,Transactions!$B:$B,"&lt;="&amp;C$12)</f>
        <v>0</v>
      </c>
      <c r="D140" s="83">
        <f>-SUMIFS(Transactions!$J:$J,Transactions!$G:$G,YearlyReport!$A140,Transactions!$B:$B,"&gt;="&amp;D$11,Transactions!$B:$B,"&lt;="&amp;D$12)+SUMIFS(Transactions!$I:$I,Transactions!$G:$G,YearlyReport!$A140,Transactions!$B:$B,"&gt;="&amp;D$11,Transactions!$B:$B,"&lt;="&amp;D$12)</f>
        <v>0</v>
      </c>
      <c r="E140" s="83">
        <f>-SUMIFS(Transactions!$J:$J,Transactions!$G:$G,YearlyReport!$A140,Transactions!$B:$B,"&gt;="&amp;E$11,Transactions!$B:$B,"&lt;="&amp;E$12)+SUMIFS(Transactions!$I:$I,Transactions!$G:$G,YearlyReport!$A140,Transactions!$B:$B,"&gt;="&amp;E$11,Transactions!$B:$B,"&lt;="&amp;E$12)</f>
        <v>0</v>
      </c>
      <c r="F140" s="83">
        <f>-SUMIFS(Transactions!$J:$J,Transactions!$G:$G,YearlyReport!$A140,Transactions!$B:$B,"&gt;="&amp;F$11,Transactions!$B:$B,"&lt;="&amp;F$12)+SUMIFS(Transactions!$I:$I,Transactions!$G:$G,YearlyReport!$A140,Transactions!$B:$B,"&gt;="&amp;F$11,Transactions!$B:$B,"&lt;="&amp;F$12)</f>
        <v>0</v>
      </c>
      <c r="G140" s="83">
        <f>-SUMIFS(Transactions!$J:$J,Transactions!$G:$G,YearlyReport!$A140,Transactions!$B:$B,"&gt;="&amp;G$11,Transactions!$B:$B,"&lt;="&amp;G$12)+SUMIFS(Transactions!$I:$I,Transactions!$G:$G,YearlyReport!$A140,Transactions!$B:$B,"&gt;="&amp;G$11,Transactions!$B:$B,"&lt;="&amp;G$12)</f>
        <v>0</v>
      </c>
      <c r="H140" s="83">
        <f>-SUMIFS(Transactions!$J:$J,Transactions!$G:$G,YearlyReport!$A140,Transactions!$B:$B,"&gt;="&amp;H$11,Transactions!$B:$B,"&lt;="&amp;H$12)+SUMIFS(Transactions!$I:$I,Transactions!$G:$G,YearlyReport!$A140,Transactions!$B:$B,"&gt;="&amp;H$11,Transactions!$B:$B,"&lt;="&amp;H$12)</f>
        <v>0</v>
      </c>
      <c r="I140" s="83">
        <f>-SUMIFS(Transactions!$J:$J,Transactions!$G:$G,YearlyReport!$A140,Transactions!$B:$B,"&gt;="&amp;I$11,Transactions!$B:$B,"&lt;="&amp;I$12)+SUMIFS(Transactions!$I:$I,Transactions!$G:$G,YearlyReport!$A140,Transactions!$B:$B,"&gt;="&amp;I$11,Transactions!$B:$B,"&lt;="&amp;I$12)</f>
        <v>0</v>
      </c>
      <c r="J140" s="83">
        <f>-SUMIFS(Transactions!$J:$J,Transactions!$G:$G,YearlyReport!$A140,Transactions!$B:$B,"&gt;="&amp;J$11,Transactions!$B:$B,"&lt;="&amp;J$12)+SUMIFS(Transactions!$I:$I,Transactions!$G:$G,YearlyReport!$A140,Transactions!$B:$B,"&gt;="&amp;J$11,Transactions!$B:$B,"&lt;="&amp;J$12)</f>
        <v>0</v>
      </c>
      <c r="K140" s="83">
        <f>-SUMIFS(Transactions!$J:$J,Transactions!$G:$G,YearlyReport!$A140,Transactions!$B:$B,"&gt;="&amp;K$11,Transactions!$B:$B,"&lt;="&amp;K$12)+SUMIFS(Transactions!$I:$I,Transactions!$G:$G,YearlyReport!$A140,Transactions!$B:$B,"&gt;="&amp;K$11,Transactions!$B:$B,"&lt;="&amp;K$12)</f>
        <v>0</v>
      </c>
      <c r="L140" s="83">
        <f>-SUMIFS(Transactions!$J:$J,Transactions!$G:$G,YearlyReport!$A140,Transactions!$B:$B,"&gt;="&amp;L$11,Transactions!$B:$B,"&lt;="&amp;L$12)+SUMIFS(Transactions!$I:$I,Transactions!$G:$G,YearlyReport!$A140,Transactions!$B:$B,"&gt;="&amp;L$11,Transactions!$B:$B,"&lt;="&amp;L$12)</f>
        <v>0</v>
      </c>
      <c r="M140" s="83">
        <f>-SUMIFS(Transactions!$J:$J,Transactions!$G:$G,YearlyReport!$A140,Transactions!$B:$B,"&gt;="&amp;M$11,Transactions!$B:$B,"&lt;="&amp;M$12)+SUMIFS(Transactions!$I:$I,Transactions!$G:$G,YearlyReport!$A140,Transactions!$B:$B,"&gt;="&amp;M$11,Transactions!$B:$B,"&lt;="&amp;M$12)</f>
        <v>0</v>
      </c>
      <c r="N140" s="83">
        <f>-SUMIFS(Transactions!$J:$J,Transactions!$G:$G,YearlyReport!$A140,Transactions!$B:$B,"&gt;="&amp;N$11,Transactions!$B:$B,"&lt;="&amp;N$12)+SUMIFS(Transactions!$I:$I,Transactions!$G:$G,YearlyReport!$A140,Transactions!$B:$B,"&gt;="&amp;N$11,Transactions!$B:$B,"&lt;="&amp;N$12)</f>
        <v>0</v>
      </c>
      <c r="O140" s="159">
        <f t="shared" si="28"/>
        <v>0</v>
      </c>
      <c r="P140" s="159">
        <f t="shared" si="29"/>
        <v>0</v>
      </c>
    </row>
    <row r="141" spans="1:16" s="23" customFormat="1" hidden="1" x14ac:dyDescent="0.2">
      <c r="A141" s="229" t="str">
        <v xml:space="preserve"> - </v>
      </c>
      <c r="B141" s="4"/>
      <c r="C141" s="83">
        <f>-SUMIFS(Transactions!$J:$J,Transactions!$G:$G,YearlyReport!$A141,Transactions!$B:$B,"&gt;="&amp;C$11,Transactions!$B:$B,"&lt;="&amp;C$12)+SUMIFS(Transactions!$I:$I,Transactions!$G:$G,YearlyReport!$A141,Transactions!$B:$B,"&gt;="&amp;C$11,Transactions!$B:$B,"&lt;="&amp;C$12)</f>
        <v>0</v>
      </c>
      <c r="D141" s="83">
        <f>-SUMIFS(Transactions!$J:$J,Transactions!$G:$G,YearlyReport!$A141,Transactions!$B:$B,"&gt;="&amp;D$11,Transactions!$B:$B,"&lt;="&amp;D$12)+SUMIFS(Transactions!$I:$I,Transactions!$G:$G,YearlyReport!$A141,Transactions!$B:$B,"&gt;="&amp;D$11,Transactions!$B:$B,"&lt;="&amp;D$12)</f>
        <v>0</v>
      </c>
      <c r="E141" s="83">
        <f>-SUMIFS(Transactions!$J:$J,Transactions!$G:$G,YearlyReport!$A141,Transactions!$B:$B,"&gt;="&amp;E$11,Transactions!$B:$B,"&lt;="&amp;E$12)+SUMIFS(Transactions!$I:$I,Transactions!$G:$G,YearlyReport!$A141,Transactions!$B:$B,"&gt;="&amp;E$11,Transactions!$B:$B,"&lt;="&amp;E$12)</f>
        <v>0</v>
      </c>
      <c r="F141" s="83">
        <f>-SUMIFS(Transactions!$J:$J,Transactions!$G:$G,YearlyReport!$A141,Transactions!$B:$B,"&gt;="&amp;F$11,Transactions!$B:$B,"&lt;="&amp;F$12)+SUMIFS(Transactions!$I:$I,Transactions!$G:$G,YearlyReport!$A141,Transactions!$B:$B,"&gt;="&amp;F$11,Transactions!$B:$B,"&lt;="&amp;F$12)</f>
        <v>0</v>
      </c>
      <c r="G141" s="83">
        <f>-SUMIFS(Transactions!$J:$J,Transactions!$G:$G,YearlyReport!$A141,Transactions!$B:$B,"&gt;="&amp;G$11,Transactions!$B:$B,"&lt;="&amp;G$12)+SUMIFS(Transactions!$I:$I,Transactions!$G:$G,YearlyReport!$A141,Transactions!$B:$B,"&gt;="&amp;G$11,Transactions!$B:$B,"&lt;="&amp;G$12)</f>
        <v>0</v>
      </c>
      <c r="H141" s="83">
        <f>-SUMIFS(Transactions!$J:$J,Transactions!$G:$G,YearlyReport!$A141,Transactions!$B:$B,"&gt;="&amp;H$11,Transactions!$B:$B,"&lt;="&amp;H$12)+SUMIFS(Transactions!$I:$I,Transactions!$G:$G,YearlyReport!$A141,Transactions!$B:$B,"&gt;="&amp;H$11,Transactions!$B:$B,"&lt;="&amp;H$12)</f>
        <v>0</v>
      </c>
      <c r="I141" s="83">
        <f>-SUMIFS(Transactions!$J:$J,Transactions!$G:$G,YearlyReport!$A141,Transactions!$B:$B,"&gt;="&amp;I$11,Transactions!$B:$B,"&lt;="&amp;I$12)+SUMIFS(Transactions!$I:$I,Transactions!$G:$G,YearlyReport!$A141,Transactions!$B:$B,"&gt;="&amp;I$11,Transactions!$B:$B,"&lt;="&amp;I$12)</f>
        <v>0</v>
      </c>
      <c r="J141" s="83">
        <f>-SUMIFS(Transactions!$J:$J,Transactions!$G:$G,YearlyReport!$A141,Transactions!$B:$B,"&gt;="&amp;J$11,Transactions!$B:$B,"&lt;="&amp;J$12)+SUMIFS(Transactions!$I:$I,Transactions!$G:$G,YearlyReport!$A141,Transactions!$B:$B,"&gt;="&amp;J$11,Transactions!$B:$B,"&lt;="&amp;J$12)</f>
        <v>0</v>
      </c>
      <c r="K141" s="83">
        <f>-SUMIFS(Transactions!$J:$J,Transactions!$G:$G,YearlyReport!$A141,Transactions!$B:$B,"&gt;="&amp;K$11,Transactions!$B:$B,"&lt;="&amp;K$12)+SUMIFS(Transactions!$I:$I,Transactions!$G:$G,YearlyReport!$A141,Transactions!$B:$B,"&gt;="&amp;K$11,Transactions!$B:$B,"&lt;="&amp;K$12)</f>
        <v>0</v>
      </c>
      <c r="L141" s="83">
        <f>-SUMIFS(Transactions!$J:$J,Transactions!$G:$G,YearlyReport!$A141,Transactions!$B:$B,"&gt;="&amp;L$11,Transactions!$B:$B,"&lt;="&amp;L$12)+SUMIFS(Transactions!$I:$I,Transactions!$G:$G,YearlyReport!$A141,Transactions!$B:$B,"&gt;="&amp;L$11,Transactions!$B:$B,"&lt;="&amp;L$12)</f>
        <v>0</v>
      </c>
      <c r="M141" s="83">
        <f>-SUMIFS(Transactions!$J:$J,Transactions!$G:$G,YearlyReport!$A141,Transactions!$B:$B,"&gt;="&amp;M$11,Transactions!$B:$B,"&lt;="&amp;M$12)+SUMIFS(Transactions!$I:$I,Transactions!$G:$G,YearlyReport!$A141,Transactions!$B:$B,"&gt;="&amp;M$11,Transactions!$B:$B,"&lt;="&amp;M$12)</f>
        <v>0</v>
      </c>
      <c r="N141" s="83">
        <f>-SUMIFS(Transactions!$J:$J,Transactions!$G:$G,YearlyReport!$A141,Transactions!$B:$B,"&gt;="&amp;N$11,Transactions!$B:$B,"&lt;="&amp;N$12)+SUMIFS(Transactions!$I:$I,Transactions!$G:$G,YearlyReport!$A141,Transactions!$B:$B,"&gt;="&amp;N$11,Transactions!$B:$B,"&lt;="&amp;N$12)</f>
        <v>0</v>
      </c>
      <c r="O141" s="159">
        <f t="shared" si="28"/>
        <v>0</v>
      </c>
      <c r="P141" s="159">
        <f t="shared" si="29"/>
        <v>0</v>
      </c>
    </row>
    <row r="142" spans="1:16" s="23" customFormat="1" hidden="1" x14ac:dyDescent="0.2">
      <c r="A142" s="229" t="str">
        <v xml:space="preserve"> - </v>
      </c>
      <c r="B142" s="4"/>
      <c r="C142" s="83">
        <f>-SUMIFS(Transactions!$J:$J,Transactions!$G:$G,YearlyReport!$A142,Transactions!$B:$B,"&gt;="&amp;C$11,Transactions!$B:$B,"&lt;="&amp;C$12)+SUMIFS(Transactions!$I:$I,Transactions!$G:$G,YearlyReport!$A142,Transactions!$B:$B,"&gt;="&amp;C$11,Transactions!$B:$B,"&lt;="&amp;C$12)</f>
        <v>0</v>
      </c>
      <c r="D142" s="83">
        <f>-SUMIFS(Transactions!$J:$J,Transactions!$G:$G,YearlyReport!$A142,Transactions!$B:$B,"&gt;="&amp;D$11,Transactions!$B:$B,"&lt;="&amp;D$12)+SUMIFS(Transactions!$I:$I,Transactions!$G:$G,YearlyReport!$A142,Transactions!$B:$B,"&gt;="&amp;D$11,Transactions!$B:$B,"&lt;="&amp;D$12)</f>
        <v>0</v>
      </c>
      <c r="E142" s="83">
        <f>-SUMIFS(Transactions!$J:$J,Transactions!$G:$G,YearlyReport!$A142,Transactions!$B:$B,"&gt;="&amp;E$11,Transactions!$B:$B,"&lt;="&amp;E$12)+SUMIFS(Transactions!$I:$I,Transactions!$G:$G,YearlyReport!$A142,Transactions!$B:$B,"&gt;="&amp;E$11,Transactions!$B:$B,"&lt;="&amp;E$12)</f>
        <v>0</v>
      </c>
      <c r="F142" s="83">
        <f>-SUMIFS(Transactions!$J:$J,Transactions!$G:$G,YearlyReport!$A142,Transactions!$B:$B,"&gt;="&amp;F$11,Transactions!$B:$B,"&lt;="&amp;F$12)+SUMIFS(Transactions!$I:$I,Transactions!$G:$G,YearlyReport!$A142,Transactions!$B:$B,"&gt;="&amp;F$11,Transactions!$B:$B,"&lt;="&amp;F$12)</f>
        <v>0</v>
      </c>
      <c r="G142" s="83">
        <f>-SUMIFS(Transactions!$J:$J,Transactions!$G:$G,YearlyReport!$A142,Transactions!$B:$B,"&gt;="&amp;G$11,Transactions!$B:$B,"&lt;="&amp;G$12)+SUMIFS(Transactions!$I:$I,Transactions!$G:$G,YearlyReport!$A142,Transactions!$B:$B,"&gt;="&amp;G$11,Transactions!$B:$B,"&lt;="&amp;G$12)</f>
        <v>0</v>
      </c>
      <c r="H142" s="83">
        <f>-SUMIFS(Transactions!$J:$J,Transactions!$G:$G,YearlyReport!$A142,Transactions!$B:$B,"&gt;="&amp;H$11,Transactions!$B:$B,"&lt;="&amp;H$12)+SUMIFS(Transactions!$I:$I,Transactions!$G:$G,YearlyReport!$A142,Transactions!$B:$B,"&gt;="&amp;H$11,Transactions!$B:$B,"&lt;="&amp;H$12)</f>
        <v>0</v>
      </c>
      <c r="I142" s="83">
        <f>-SUMIFS(Transactions!$J:$J,Transactions!$G:$G,YearlyReport!$A142,Transactions!$B:$B,"&gt;="&amp;I$11,Transactions!$B:$B,"&lt;="&amp;I$12)+SUMIFS(Transactions!$I:$I,Transactions!$G:$G,YearlyReport!$A142,Transactions!$B:$B,"&gt;="&amp;I$11,Transactions!$B:$B,"&lt;="&amp;I$12)</f>
        <v>0</v>
      </c>
      <c r="J142" s="83">
        <f>-SUMIFS(Transactions!$J:$J,Transactions!$G:$G,YearlyReport!$A142,Transactions!$B:$B,"&gt;="&amp;J$11,Transactions!$B:$B,"&lt;="&amp;J$12)+SUMIFS(Transactions!$I:$I,Transactions!$G:$G,YearlyReport!$A142,Transactions!$B:$B,"&gt;="&amp;J$11,Transactions!$B:$B,"&lt;="&amp;J$12)</f>
        <v>0</v>
      </c>
      <c r="K142" s="83">
        <f>-SUMIFS(Transactions!$J:$J,Transactions!$G:$G,YearlyReport!$A142,Transactions!$B:$B,"&gt;="&amp;K$11,Transactions!$B:$B,"&lt;="&amp;K$12)+SUMIFS(Transactions!$I:$I,Transactions!$G:$G,YearlyReport!$A142,Transactions!$B:$B,"&gt;="&amp;K$11,Transactions!$B:$B,"&lt;="&amp;K$12)</f>
        <v>0</v>
      </c>
      <c r="L142" s="83">
        <f>-SUMIFS(Transactions!$J:$J,Transactions!$G:$G,YearlyReport!$A142,Transactions!$B:$B,"&gt;="&amp;L$11,Transactions!$B:$B,"&lt;="&amp;L$12)+SUMIFS(Transactions!$I:$I,Transactions!$G:$G,YearlyReport!$A142,Transactions!$B:$B,"&gt;="&amp;L$11,Transactions!$B:$B,"&lt;="&amp;L$12)</f>
        <v>0</v>
      </c>
      <c r="M142" s="83">
        <f>-SUMIFS(Transactions!$J:$J,Transactions!$G:$G,YearlyReport!$A142,Transactions!$B:$B,"&gt;="&amp;M$11,Transactions!$B:$B,"&lt;="&amp;M$12)+SUMIFS(Transactions!$I:$I,Transactions!$G:$G,YearlyReport!$A142,Transactions!$B:$B,"&gt;="&amp;M$11,Transactions!$B:$B,"&lt;="&amp;M$12)</f>
        <v>0</v>
      </c>
      <c r="N142" s="83">
        <f>-SUMIFS(Transactions!$J:$J,Transactions!$G:$G,YearlyReport!$A142,Transactions!$B:$B,"&gt;="&amp;N$11,Transactions!$B:$B,"&lt;="&amp;N$12)+SUMIFS(Transactions!$I:$I,Transactions!$G:$G,YearlyReport!$A142,Transactions!$B:$B,"&gt;="&amp;N$11,Transactions!$B:$B,"&lt;="&amp;N$12)</f>
        <v>0</v>
      </c>
      <c r="O142" s="159">
        <f t="shared" si="28"/>
        <v>0</v>
      </c>
      <c r="P142" s="159">
        <f t="shared" si="29"/>
        <v>0</v>
      </c>
    </row>
    <row r="143" spans="1:16" s="23" customFormat="1" hidden="1" x14ac:dyDescent="0.2">
      <c r="A143" s="229" t="str">
        <v xml:space="preserve"> - </v>
      </c>
      <c r="B143" s="4"/>
      <c r="C143" s="83">
        <f>-SUMIFS(Transactions!$J:$J,Transactions!$G:$G,YearlyReport!$A143,Transactions!$B:$B,"&gt;="&amp;C$11,Transactions!$B:$B,"&lt;="&amp;C$12)+SUMIFS(Transactions!$I:$I,Transactions!$G:$G,YearlyReport!$A143,Transactions!$B:$B,"&gt;="&amp;C$11,Transactions!$B:$B,"&lt;="&amp;C$12)</f>
        <v>0</v>
      </c>
      <c r="D143" s="83">
        <f>-SUMIFS(Transactions!$J:$J,Transactions!$G:$G,YearlyReport!$A143,Transactions!$B:$B,"&gt;="&amp;D$11,Transactions!$B:$B,"&lt;="&amp;D$12)+SUMIFS(Transactions!$I:$I,Transactions!$G:$G,YearlyReport!$A143,Transactions!$B:$B,"&gt;="&amp;D$11,Transactions!$B:$B,"&lt;="&amp;D$12)</f>
        <v>0</v>
      </c>
      <c r="E143" s="83">
        <f>-SUMIFS(Transactions!$J:$J,Transactions!$G:$G,YearlyReport!$A143,Transactions!$B:$B,"&gt;="&amp;E$11,Transactions!$B:$B,"&lt;="&amp;E$12)+SUMIFS(Transactions!$I:$I,Transactions!$G:$G,YearlyReport!$A143,Transactions!$B:$B,"&gt;="&amp;E$11,Transactions!$B:$B,"&lt;="&amp;E$12)</f>
        <v>0</v>
      </c>
      <c r="F143" s="83">
        <f>-SUMIFS(Transactions!$J:$J,Transactions!$G:$G,YearlyReport!$A143,Transactions!$B:$B,"&gt;="&amp;F$11,Transactions!$B:$B,"&lt;="&amp;F$12)+SUMIFS(Transactions!$I:$I,Transactions!$G:$G,YearlyReport!$A143,Transactions!$B:$B,"&gt;="&amp;F$11,Transactions!$B:$B,"&lt;="&amp;F$12)</f>
        <v>0</v>
      </c>
      <c r="G143" s="83">
        <f>-SUMIFS(Transactions!$J:$J,Transactions!$G:$G,YearlyReport!$A143,Transactions!$B:$B,"&gt;="&amp;G$11,Transactions!$B:$B,"&lt;="&amp;G$12)+SUMIFS(Transactions!$I:$I,Transactions!$G:$G,YearlyReport!$A143,Transactions!$B:$B,"&gt;="&amp;G$11,Transactions!$B:$B,"&lt;="&amp;G$12)</f>
        <v>0</v>
      </c>
      <c r="H143" s="83">
        <f>-SUMIFS(Transactions!$J:$J,Transactions!$G:$G,YearlyReport!$A143,Transactions!$B:$B,"&gt;="&amp;H$11,Transactions!$B:$B,"&lt;="&amp;H$12)+SUMIFS(Transactions!$I:$I,Transactions!$G:$G,YearlyReport!$A143,Transactions!$B:$B,"&gt;="&amp;H$11,Transactions!$B:$B,"&lt;="&amp;H$12)</f>
        <v>0</v>
      </c>
      <c r="I143" s="83">
        <f>-SUMIFS(Transactions!$J:$J,Transactions!$G:$G,YearlyReport!$A143,Transactions!$B:$B,"&gt;="&amp;I$11,Transactions!$B:$B,"&lt;="&amp;I$12)+SUMIFS(Transactions!$I:$I,Transactions!$G:$G,YearlyReport!$A143,Transactions!$B:$B,"&gt;="&amp;I$11,Transactions!$B:$B,"&lt;="&amp;I$12)</f>
        <v>0</v>
      </c>
      <c r="J143" s="83">
        <f>-SUMIFS(Transactions!$J:$J,Transactions!$G:$G,YearlyReport!$A143,Transactions!$B:$B,"&gt;="&amp;J$11,Transactions!$B:$B,"&lt;="&amp;J$12)+SUMIFS(Transactions!$I:$I,Transactions!$G:$G,YearlyReport!$A143,Transactions!$B:$B,"&gt;="&amp;J$11,Transactions!$B:$B,"&lt;="&amp;J$12)</f>
        <v>0</v>
      </c>
      <c r="K143" s="83">
        <f>-SUMIFS(Transactions!$J:$J,Transactions!$G:$G,YearlyReport!$A143,Transactions!$B:$B,"&gt;="&amp;K$11,Transactions!$B:$B,"&lt;="&amp;K$12)+SUMIFS(Transactions!$I:$I,Transactions!$G:$G,YearlyReport!$A143,Transactions!$B:$B,"&gt;="&amp;K$11,Transactions!$B:$B,"&lt;="&amp;K$12)</f>
        <v>0</v>
      </c>
      <c r="L143" s="83">
        <f>-SUMIFS(Transactions!$J:$J,Transactions!$G:$G,YearlyReport!$A143,Transactions!$B:$B,"&gt;="&amp;L$11,Transactions!$B:$B,"&lt;="&amp;L$12)+SUMIFS(Transactions!$I:$I,Transactions!$G:$G,YearlyReport!$A143,Transactions!$B:$B,"&gt;="&amp;L$11,Transactions!$B:$B,"&lt;="&amp;L$12)</f>
        <v>0</v>
      </c>
      <c r="M143" s="83">
        <f>-SUMIFS(Transactions!$J:$J,Transactions!$G:$G,YearlyReport!$A143,Transactions!$B:$B,"&gt;="&amp;M$11,Transactions!$B:$B,"&lt;="&amp;M$12)+SUMIFS(Transactions!$I:$I,Transactions!$G:$G,YearlyReport!$A143,Transactions!$B:$B,"&gt;="&amp;M$11,Transactions!$B:$B,"&lt;="&amp;M$12)</f>
        <v>0</v>
      </c>
      <c r="N143" s="83">
        <f>-SUMIFS(Transactions!$J:$J,Transactions!$G:$G,YearlyReport!$A143,Transactions!$B:$B,"&gt;="&amp;N$11,Transactions!$B:$B,"&lt;="&amp;N$12)+SUMIFS(Transactions!$I:$I,Transactions!$G:$G,YearlyReport!$A143,Transactions!$B:$B,"&gt;="&amp;N$11,Transactions!$B:$B,"&lt;="&amp;N$12)</f>
        <v>0</v>
      </c>
      <c r="O143" s="159">
        <f t="shared" si="28"/>
        <v>0</v>
      </c>
      <c r="P143" s="159">
        <f t="shared" si="29"/>
        <v>0</v>
      </c>
    </row>
    <row r="144" spans="1:16" s="23" customFormat="1" hidden="1" x14ac:dyDescent="0.2">
      <c r="A144" s="229" t="str">
        <v xml:space="preserve"> - </v>
      </c>
      <c r="B144" s="4"/>
      <c r="C144" s="83">
        <f>-SUMIFS(Transactions!$J:$J,Transactions!$G:$G,YearlyReport!$A144,Transactions!$B:$B,"&gt;="&amp;C$11,Transactions!$B:$B,"&lt;="&amp;C$12)+SUMIFS(Transactions!$I:$I,Transactions!$G:$G,YearlyReport!$A144,Transactions!$B:$B,"&gt;="&amp;C$11,Transactions!$B:$B,"&lt;="&amp;C$12)</f>
        <v>0</v>
      </c>
      <c r="D144" s="83">
        <f>-SUMIFS(Transactions!$J:$J,Transactions!$G:$G,YearlyReport!$A144,Transactions!$B:$B,"&gt;="&amp;D$11,Transactions!$B:$B,"&lt;="&amp;D$12)+SUMIFS(Transactions!$I:$I,Transactions!$G:$G,YearlyReport!$A144,Transactions!$B:$B,"&gt;="&amp;D$11,Transactions!$B:$B,"&lt;="&amp;D$12)</f>
        <v>0</v>
      </c>
      <c r="E144" s="83">
        <f>-SUMIFS(Transactions!$J:$J,Transactions!$G:$G,YearlyReport!$A144,Transactions!$B:$B,"&gt;="&amp;E$11,Transactions!$B:$B,"&lt;="&amp;E$12)+SUMIFS(Transactions!$I:$I,Transactions!$G:$G,YearlyReport!$A144,Transactions!$B:$B,"&gt;="&amp;E$11,Transactions!$B:$B,"&lt;="&amp;E$12)</f>
        <v>0</v>
      </c>
      <c r="F144" s="83">
        <f>-SUMIFS(Transactions!$J:$J,Transactions!$G:$G,YearlyReport!$A144,Transactions!$B:$B,"&gt;="&amp;F$11,Transactions!$B:$B,"&lt;="&amp;F$12)+SUMIFS(Transactions!$I:$I,Transactions!$G:$G,YearlyReport!$A144,Transactions!$B:$B,"&gt;="&amp;F$11,Transactions!$B:$B,"&lt;="&amp;F$12)</f>
        <v>0</v>
      </c>
      <c r="G144" s="83">
        <f>-SUMIFS(Transactions!$J:$J,Transactions!$G:$G,YearlyReport!$A144,Transactions!$B:$B,"&gt;="&amp;G$11,Transactions!$B:$B,"&lt;="&amp;G$12)+SUMIFS(Transactions!$I:$I,Transactions!$G:$G,YearlyReport!$A144,Transactions!$B:$B,"&gt;="&amp;G$11,Transactions!$B:$B,"&lt;="&amp;G$12)</f>
        <v>0</v>
      </c>
      <c r="H144" s="83">
        <f>-SUMIFS(Transactions!$J:$J,Transactions!$G:$G,YearlyReport!$A144,Transactions!$B:$B,"&gt;="&amp;H$11,Transactions!$B:$B,"&lt;="&amp;H$12)+SUMIFS(Transactions!$I:$I,Transactions!$G:$G,YearlyReport!$A144,Transactions!$B:$B,"&gt;="&amp;H$11,Transactions!$B:$B,"&lt;="&amp;H$12)</f>
        <v>0</v>
      </c>
      <c r="I144" s="83">
        <f>-SUMIFS(Transactions!$J:$J,Transactions!$G:$G,YearlyReport!$A144,Transactions!$B:$B,"&gt;="&amp;I$11,Transactions!$B:$B,"&lt;="&amp;I$12)+SUMIFS(Transactions!$I:$I,Transactions!$G:$G,YearlyReport!$A144,Transactions!$B:$B,"&gt;="&amp;I$11,Transactions!$B:$B,"&lt;="&amp;I$12)</f>
        <v>0</v>
      </c>
      <c r="J144" s="83">
        <f>-SUMIFS(Transactions!$J:$J,Transactions!$G:$G,YearlyReport!$A144,Transactions!$B:$B,"&gt;="&amp;J$11,Transactions!$B:$B,"&lt;="&amp;J$12)+SUMIFS(Transactions!$I:$I,Transactions!$G:$G,YearlyReport!$A144,Transactions!$B:$B,"&gt;="&amp;J$11,Transactions!$B:$B,"&lt;="&amp;J$12)</f>
        <v>0</v>
      </c>
      <c r="K144" s="83">
        <f>-SUMIFS(Transactions!$J:$J,Transactions!$G:$G,YearlyReport!$A144,Transactions!$B:$B,"&gt;="&amp;K$11,Transactions!$B:$B,"&lt;="&amp;K$12)+SUMIFS(Transactions!$I:$I,Transactions!$G:$G,YearlyReport!$A144,Transactions!$B:$B,"&gt;="&amp;K$11,Transactions!$B:$B,"&lt;="&amp;K$12)</f>
        <v>0</v>
      </c>
      <c r="L144" s="83">
        <f>-SUMIFS(Transactions!$J:$J,Transactions!$G:$G,YearlyReport!$A144,Transactions!$B:$B,"&gt;="&amp;L$11,Transactions!$B:$B,"&lt;="&amp;L$12)+SUMIFS(Transactions!$I:$I,Transactions!$G:$G,YearlyReport!$A144,Transactions!$B:$B,"&gt;="&amp;L$11,Transactions!$B:$B,"&lt;="&amp;L$12)</f>
        <v>0</v>
      </c>
      <c r="M144" s="83">
        <f>-SUMIFS(Transactions!$J:$J,Transactions!$G:$G,YearlyReport!$A144,Transactions!$B:$B,"&gt;="&amp;M$11,Transactions!$B:$B,"&lt;="&amp;M$12)+SUMIFS(Transactions!$I:$I,Transactions!$G:$G,YearlyReport!$A144,Transactions!$B:$B,"&gt;="&amp;M$11,Transactions!$B:$B,"&lt;="&amp;M$12)</f>
        <v>0</v>
      </c>
      <c r="N144" s="83">
        <f>-SUMIFS(Transactions!$J:$J,Transactions!$G:$G,YearlyReport!$A144,Transactions!$B:$B,"&gt;="&amp;N$11,Transactions!$B:$B,"&lt;="&amp;N$12)+SUMIFS(Transactions!$I:$I,Transactions!$G:$G,YearlyReport!$A144,Transactions!$B:$B,"&gt;="&amp;N$11,Transactions!$B:$B,"&lt;="&amp;N$12)</f>
        <v>0</v>
      </c>
      <c r="O144" s="159">
        <f t="shared" si="28"/>
        <v>0</v>
      </c>
      <c r="P144" s="159">
        <f t="shared" si="29"/>
        <v>0</v>
      </c>
    </row>
    <row r="145" spans="1:16" s="23" customFormat="1" hidden="1" x14ac:dyDescent="0.2">
      <c r="A145" s="229" t="str">
        <v xml:space="preserve"> - </v>
      </c>
      <c r="B145" s="4"/>
      <c r="C145" s="83">
        <f>-SUMIFS(Transactions!$J:$J,Transactions!$G:$G,YearlyReport!$A145,Transactions!$B:$B,"&gt;="&amp;C$11,Transactions!$B:$B,"&lt;="&amp;C$12)+SUMIFS(Transactions!$I:$I,Transactions!$G:$G,YearlyReport!$A145,Transactions!$B:$B,"&gt;="&amp;C$11,Transactions!$B:$B,"&lt;="&amp;C$12)</f>
        <v>0</v>
      </c>
      <c r="D145" s="83">
        <f>-SUMIFS(Transactions!$J:$J,Transactions!$G:$G,YearlyReport!$A145,Transactions!$B:$B,"&gt;="&amp;D$11,Transactions!$B:$B,"&lt;="&amp;D$12)+SUMIFS(Transactions!$I:$I,Transactions!$G:$G,YearlyReport!$A145,Transactions!$B:$B,"&gt;="&amp;D$11,Transactions!$B:$B,"&lt;="&amp;D$12)</f>
        <v>0</v>
      </c>
      <c r="E145" s="83">
        <f>-SUMIFS(Transactions!$J:$J,Transactions!$G:$G,YearlyReport!$A145,Transactions!$B:$B,"&gt;="&amp;E$11,Transactions!$B:$B,"&lt;="&amp;E$12)+SUMIFS(Transactions!$I:$I,Transactions!$G:$G,YearlyReport!$A145,Transactions!$B:$B,"&gt;="&amp;E$11,Transactions!$B:$B,"&lt;="&amp;E$12)</f>
        <v>0</v>
      </c>
      <c r="F145" s="83">
        <f>-SUMIFS(Transactions!$J:$J,Transactions!$G:$G,YearlyReport!$A145,Transactions!$B:$B,"&gt;="&amp;F$11,Transactions!$B:$B,"&lt;="&amp;F$12)+SUMIFS(Transactions!$I:$I,Transactions!$G:$G,YearlyReport!$A145,Transactions!$B:$B,"&gt;="&amp;F$11,Transactions!$B:$B,"&lt;="&amp;F$12)</f>
        <v>0</v>
      </c>
      <c r="G145" s="83">
        <f>-SUMIFS(Transactions!$J:$J,Transactions!$G:$G,YearlyReport!$A145,Transactions!$B:$B,"&gt;="&amp;G$11,Transactions!$B:$B,"&lt;="&amp;G$12)+SUMIFS(Transactions!$I:$I,Transactions!$G:$G,YearlyReport!$A145,Transactions!$B:$B,"&gt;="&amp;G$11,Transactions!$B:$B,"&lt;="&amp;G$12)</f>
        <v>0</v>
      </c>
      <c r="H145" s="83">
        <f>-SUMIFS(Transactions!$J:$J,Transactions!$G:$G,YearlyReport!$A145,Transactions!$B:$B,"&gt;="&amp;H$11,Transactions!$B:$B,"&lt;="&amp;H$12)+SUMIFS(Transactions!$I:$I,Transactions!$G:$G,YearlyReport!$A145,Transactions!$B:$B,"&gt;="&amp;H$11,Transactions!$B:$B,"&lt;="&amp;H$12)</f>
        <v>0</v>
      </c>
      <c r="I145" s="83">
        <f>-SUMIFS(Transactions!$J:$J,Transactions!$G:$G,YearlyReport!$A145,Transactions!$B:$B,"&gt;="&amp;I$11,Transactions!$B:$B,"&lt;="&amp;I$12)+SUMIFS(Transactions!$I:$I,Transactions!$G:$G,YearlyReport!$A145,Transactions!$B:$B,"&gt;="&amp;I$11,Transactions!$B:$B,"&lt;="&amp;I$12)</f>
        <v>0</v>
      </c>
      <c r="J145" s="83">
        <f>-SUMIFS(Transactions!$J:$J,Transactions!$G:$G,YearlyReport!$A145,Transactions!$B:$B,"&gt;="&amp;J$11,Transactions!$B:$B,"&lt;="&amp;J$12)+SUMIFS(Transactions!$I:$I,Transactions!$G:$G,YearlyReport!$A145,Transactions!$B:$B,"&gt;="&amp;J$11,Transactions!$B:$B,"&lt;="&amp;J$12)</f>
        <v>0</v>
      </c>
      <c r="K145" s="83">
        <f>-SUMIFS(Transactions!$J:$J,Transactions!$G:$G,YearlyReport!$A145,Transactions!$B:$B,"&gt;="&amp;K$11,Transactions!$B:$B,"&lt;="&amp;K$12)+SUMIFS(Transactions!$I:$I,Transactions!$G:$G,YearlyReport!$A145,Transactions!$B:$B,"&gt;="&amp;K$11,Transactions!$B:$B,"&lt;="&amp;K$12)</f>
        <v>0</v>
      </c>
      <c r="L145" s="83">
        <f>-SUMIFS(Transactions!$J:$J,Transactions!$G:$G,YearlyReport!$A145,Transactions!$B:$B,"&gt;="&amp;L$11,Transactions!$B:$B,"&lt;="&amp;L$12)+SUMIFS(Transactions!$I:$I,Transactions!$G:$G,YearlyReport!$A145,Transactions!$B:$B,"&gt;="&amp;L$11,Transactions!$B:$B,"&lt;="&amp;L$12)</f>
        <v>0</v>
      </c>
      <c r="M145" s="83">
        <f>-SUMIFS(Transactions!$J:$J,Transactions!$G:$G,YearlyReport!$A145,Transactions!$B:$B,"&gt;="&amp;M$11,Transactions!$B:$B,"&lt;="&amp;M$12)+SUMIFS(Transactions!$I:$I,Transactions!$G:$G,YearlyReport!$A145,Transactions!$B:$B,"&gt;="&amp;M$11,Transactions!$B:$B,"&lt;="&amp;M$12)</f>
        <v>0</v>
      </c>
      <c r="N145" s="83">
        <f>-SUMIFS(Transactions!$J:$J,Transactions!$G:$G,YearlyReport!$A145,Transactions!$B:$B,"&gt;="&amp;N$11,Transactions!$B:$B,"&lt;="&amp;N$12)+SUMIFS(Transactions!$I:$I,Transactions!$G:$G,YearlyReport!$A145,Transactions!$B:$B,"&gt;="&amp;N$11,Transactions!$B:$B,"&lt;="&amp;N$12)</f>
        <v>0</v>
      </c>
      <c r="O145" s="159">
        <f t="shared" si="28"/>
        <v>0</v>
      </c>
      <c r="P145" s="159">
        <f t="shared" si="29"/>
        <v>0</v>
      </c>
    </row>
    <row r="146" spans="1:16" s="23" customFormat="1" hidden="1" x14ac:dyDescent="0.2">
      <c r="A146" s="229" t="str">
        <v xml:space="preserve"> - </v>
      </c>
      <c r="B146" s="4"/>
      <c r="C146" s="83">
        <f>-SUMIFS(Transactions!$J:$J,Transactions!$G:$G,YearlyReport!$A146,Transactions!$B:$B,"&gt;="&amp;C$11,Transactions!$B:$B,"&lt;="&amp;C$12)+SUMIFS(Transactions!$I:$I,Transactions!$G:$G,YearlyReport!$A146,Transactions!$B:$B,"&gt;="&amp;C$11,Transactions!$B:$B,"&lt;="&amp;C$12)</f>
        <v>0</v>
      </c>
      <c r="D146" s="83">
        <f>-SUMIFS(Transactions!$J:$J,Transactions!$G:$G,YearlyReport!$A146,Transactions!$B:$B,"&gt;="&amp;D$11,Transactions!$B:$B,"&lt;="&amp;D$12)+SUMIFS(Transactions!$I:$I,Transactions!$G:$G,YearlyReport!$A146,Transactions!$B:$B,"&gt;="&amp;D$11,Transactions!$B:$B,"&lt;="&amp;D$12)</f>
        <v>0</v>
      </c>
      <c r="E146" s="83">
        <f>-SUMIFS(Transactions!$J:$J,Transactions!$G:$G,YearlyReport!$A146,Transactions!$B:$B,"&gt;="&amp;E$11,Transactions!$B:$B,"&lt;="&amp;E$12)+SUMIFS(Transactions!$I:$I,Transactions!$G:$G,YearlyReport!$A146,Transactions!$B:$B,"&gt;="&amp;E$11,Transactions!$B:$B,"&lt;="&amp;E$12)</f>
        <v>0</v>
      </c>
      <c r="F146" s="83">
        <f>-SUMIFS(Transactions!$J:$J,Transactions!$G:$G,YearlyReport!$A146,Transactions!$B:$B,"&gt;="&amp;F$11,Transactions!$B:$B,"&lt;="&amp;F$12)+SUMIFS(Transactions!$I:$I,Transactions!$G:$G,YearlyReport!$A146,Transactions!$B:$B,"&gt;="&amp;F$11,Transactions!$B:$B,"&lt;="&amp;F$12)</f>
        <v>0</v>
      </c>
      <c r="G146" s="83">
        <f>-SUMIFS(Transactions!$J:$J,Transactions!$G:$G,YearlyReport!$A146,Transactions!$B:$B,"&gt;="&amp;G$11,Transactions!$B:$B,"&lt;="&amp;G$12)+SUMIFS(Transactions!$I:$I,Transactions!$G:$G,YearlyReport!$A146,Transactions!$B:$B,"&gt;="&amp;G$11,Transactions!$B:$B,"&lt;="&amp;G$12)</f>
        <v>0</v>
      </c>
      <c r="H146" s="83">
        <f>-SUMIFS(Transactions!$J:$J,Transactions!$G:$G,YearlyReport!$A146,Transactions!$B:$B,"&gt;="&amp;H$11,Transactions!$B:$B,"&lt;="&amp;H$12)+SUMIFS(Transactions!$I:$I,Transactions!$G:$G,YearlyReport!$A146,Transactions!$B:$B,"&gt;="&amp;H$11,Transactions!$B:$B,"&lt;="&amp;H$12)</f>
        <v>0</v>
      </c>
      <c r="I146" s="83">
        <f>-SUMIFS(Transactions!$J:$J,Transactions!$G:$G,YearlyReport!$A146,Transactions!$B:$B,"&gt;="&amp;I$11,Transactions!$B:$B,"&lt;="&amp;I$12)+SUMIFS(Transactions!$I:$I,Transactions!$G:$G,YearlyReport!$A146,Transactions!$B:$B,"&gt;="&amp;I$11,Transactions!$B:$B,"&lt;="&amp;I$12)</f>
        <v>0</v>
      </c>
      <c r="J146" s="83">
        <f>-SUMIFS(Transactions!$J:$J,Transactions!$G:$G,YearlyReport!$A146,Transactions!$B:$B,"&gt;="&amp;J$11,Transactions!$B:$B,"&lt;="&amp;J$12)+SUMIFS(Transactions!$I:$I,Transactions!$G:$G,YearlyReport!$A146,Transactions!$B:$B,"&gt;="&amp;J$11,Transactions!$B:$B,"&lt;="&amp;J$12)</f>
        <v>0</v>
      </c>
      <c r="K146" s="83">
        <f>-SUMIFS(Transactions!$J:$J,Transactions!$G:$G,YearlyReport!$A146,Transactions!$B:$B,"&gt;="&amp;K$11,Transactions!$B:$B,"&lt;="&amp;K$12)+SUMIFS(Transactions!$I:$I,Transactions!$G:$G,YearlyReport!$A146,Transactions!$B:$B,"&gt;="&amp;K$11,Transactions!$B:$B,"&lt;="&amp;K$12)</f>
        <v>0</v>
      </c>
      <c r="L146" s="83">
        <f>-SUMIFS(Transactions!$J:$J,Transactions!$G:$G,YearlyReport!$A146,Transactions!$B:$B,"&gt;="&amp;L$11,Transactions!$B:$B,"&lt;="&amp;L$12)+SUMIFS(Transactions!$I:$I,Transactions!$G:$G,YearlyReport!$A146,Transactions!$B:$B,"&gt;="&amp;L$11,Transactions!$B:$B,"&lt;="&amp;L$12)</f>
        <v>0</v>
      </c>
      <c r="M146" s="83">
        <f>-SUMIFS(Transactions!$J:$J,Transactions!$G:$G,YearlyReport!$A146,Transactions!$B:$B,"&gt;="&amp;M$11,Transactions!$B:$B,"&lt;="&amp;M$12)+SUMIFS(Transactions!$I:$I,Transactions!$G:$G,YearlyReport!$A146,Transactions!$B:$B,"&gt;="&amp;M$11,Transactions!$B:$B,"&lt;="&amp;M$12)</f>
        <v>0</v>
      </c>
      <c r="N146" s="83">
        <f>-SUMIFS(Transactions!$J:$J,Transactions!$G:$G,YearlyReport!$A146,Transactions!$B:$B,"&gt;="&amp;N$11,Transactions!$B:$B,"&lt;="&amp;N$12)+SUMIFS(Transactions!$I:$I,Transactions!$G:$G,YearlyReport!$A146,Transactions!$B:$B,"&gt;="&amp;N$11,Transactions!$B:$B,"&lt;="&amp;N$12)</f>
        <v>0</v>
      </c>
      <c r="O146" s="159">
        <f t="shared" si="28"/>
        <v>0</v>
      </c>
      <c r="P146" s="159">
        <f t="shared" si="29"/>
        <v>0</v>
      </c>
    </row>
    <row r="147" spans="1:16" s="23" customFormat="1" hidden="1" x14ac:dyDescent="0.2">
      <c r="A147" s="229" t="str">
        <v xml:space="preserve"> - </v>
      </c>
      <c r="B147" s="4"/>
      <c r="C147" s="83">
        <f>-SUMIFS(Transactions!$J:$J,Transactions!$G:$G,YearlyReport!$A147,Transactions!$B:$B,"&gt;="&amp;C$11,Transactions!$B:$B,"&lt;="&amp;C$12)+SUMIFS(Transactions!$I:$I,Transactions!$G:$G,YearlyReport!$A147,Transactions!$B:$B,"&gt;="&amp;C$11,Transactions!$B:$B,"&lt;="&amp;C$12)</f>
        <v>0</v>
      </c>
      <c r="D147" s="83">
        <f>-SUMIFS(Transactions!$J:$J,Transactions!$G:$G,YearlyReport!$A147,Transactions!$B:$B,"&gt;="&amp;D$11,Transactions!$B:$B,"&lt;="&amp;D$12)+SUMIFS(Transactions!$I:$I,Transactions!$G:$G,YearlyReport!$A147,Transactions!$B:$B,"&gt;="&amp;D$11,Transactions!$B:$B,"&lt;="&amp;D$12)</f>
        <v>0</v>
      </c>
      <c r="E147" s="83">
        <f>-SUMIFS(Transactions!$J:$J,Transactions!$G:$G,YearlyReport!$A147,Transactions!$B:$B,"&gt;="&amp;E$11,Transactions!$B:$B,"&lt;="&amp;E$12)+SUMIFS(Transactions!$I:$I,Transactions!$G:$G,YearlyReport!$A147,Transactions!$B:$B,"&gt;="&amp;E$11,Transactions!$B:$B,"&lt;="&amp;E$12)</f>
        <v>0</v>
      </c>
      <c r="F147" s="83">
        <f>-SUMIFS(Transactions!$J:$J,Transactions!$G:$G,YearlyReport!$A147,Transactions!$B:$B,"&gt;="&amp;F$11,Transactions!$B:$B,"&lt;="&amp;F$12)+SUMIFS(Transactions!$I:$I,Transactions!$G:$G,YearlyReport!$A147,Transactions!$B:$B,"&gt;="&amp;F$11,Transactions!$B:$B,"&lt;="&amp;F$12)</f>
        <v>0</v>
      </c>
      <c r="G147" s="83">
        <f>-SUMIFS(Transactions!$J:$J,Transactions!$G:$G,YearlyReport!$A147,Transactions!$B:$B,"&gt;="&amp;G$11,Transactions!$B:$B,"&lt;="&amp;G$12)+SUMIFS(Transactions!$I:$I,Transactions!$G:$G,YearlyReport!$A147,Transactions!$B:$B,"&gt;="&amp;G$11,Transactions!$B:$B,"&lt;="&amp;G$12)</f>
        <v>0</v>
      </c>
      <c r="H147" s="83">
        <f>-SUMIFS(Transactions!$J:$J,Transactions!$G:$G,YearlyReport!$A147,Transactions!$B:$B,"&gt;="&amp;H$11,Transactions!$B:$B,"&lt;="&amp;H$12)+SUMIFS(Transactions!$I:$I,Transactions!$G:$G,YearlyReport!$A147,Transactions!$B:$B,"&gt;="&amp;H$11,Transactions!$B:$B,"&lt;="&amp;H$12)</f>
        <v>0</v>
      </c>
      <c r="I147" s="83">
        <f>-SUMIFS(Transactions!$J:$J,Transactions!$G:$G,YearlyReport!$A147,Transactions!$B:$B,"&gt;="&amp;I$11,Transactions!$B:$B,"&lt;="&amp;I$12)+SUMIFS(Transactions!$I:$I,Transactions!$G:$G,YearlyReport!$A147,Transactions!$B:$B,"&gt;="&amp;I$11,Transactions!$B:$B,"&lt;="&amp;I$12)</f>
        <v>0</v>
      </c>
      <c r="J147" s="83">
        <f>-SUMIFS(Transactions!$J:$J,Transactions!$G:$G,YearlyReport!$A147,Transactions!$B:$B,"&gt;="&amp;J$11,Transactions!$B:$B,"&lt;="&amp;J$12)+SUMIFS(Transactions!$I:$I,Transactions!$G:$G,YearlyReport!$A147,Transactions!$B:$B,"&gt;="&amp;J$11,Transactions!$B:$B,"&lt;="&amp;J$12)</f>
        <v>0</v>
      </c>
      <c r="K147" s="83">
        <f>-SUMIFS(Transactions!$J:$J,Transactions!$G:$G,YearlyReport!$A147,Transactions!$B:$B,"&gt;="&amp;K$11,Transactions!$B:$B,"&lt;="&amp;K$12)+SUMIFS(Transactions!$I:$I,Transactions!$G:$G,YearlyReport!$A147,Transactions!$B:$B,"&gt;="&amp;K$11,Transactions!$B:$B,"&lt;="&amp;K$12)</f>
        <v>0</v>
      </c>
      <c r="L147" s="83">
        <f>-SUMIFS(Transactions!$J:$J,Transactions!$G:$G,YearlyReport!$A147,Transactions!$B:$B,"&gt;="&amp;L$11,Transactions!$B:$B,"&lt;="&amp;L$12)+SUMIFS(Transactions!$I:$I,Transactions!$G:$G,YearlyReport!$A147,Transactions!$B:$B,"&gt;="&amp;L$11,Transactions!$B:$B,"&lt;="&amp;L$12)</f>
        <v>0</v>
      </c>
      <c r="M147" s="83">
        <f>-SUMIFS(Transactions!$J:$J,Transactions!$G:$G,YearlyReport!$A147,Transactions!$B:$B,"&gt;="&amp;M$11,Transactions!$B:$B,"&lt;="&amp;M$12)+SUMIFS(Transactions!$I:$I,Transactions!$G:$G,YearlyReport!$A147,Transactions!$B:$B,"&gt;="&amp;M$11,Transactions!$B:$B,"&lt;="&amp;M$12)</f>
        <v>0</v>
      </c>
      <c r="N147" s="83">
        <f>-SUMIFS(Transactions!$J:$J,Transactions!$G:$G,YearlyReport!$A147,Transactions!$B:$B,"&gt;="&amp;N$11,Transactions!$B:$B,"&lt;="&amp;N$12)+SUMIFS(Transactions!$I:$I,Transactions!$G:$G,YearlyReport!$A147,Transactions!$B:$B,"&gt;="&amp;N$11,Transactions!$B:$B,"&lt;="&amp;N$12)</f>
        <v>0</v>
      </c>
      <c r="O147" s="159">
        <f t="shared" si="28"/>
        <v>0</v>
      </c>
      <c r="P147" s="159">
        <f t="shared" si="29"/>
        <v>0</v>
      </c>
    </row>
    <row r="148" spans="1:16" s="101" customFormat="1" ht="16.899999999999999" customHeight="1" x14ac:dyDescent="0.3">
      <c r="A148" s="120"/>
      <c r="B148" s="120" t="s">
        <v>4</v>
      </c>
      <c r="C148" s="121">
        <f t="shared" ref="C148:N148" si="30">SUM(C47:C147)</f>
        <v>502.54</v>
      </c>
      <c r="D148" s="121">
        <f t="shared" si="30"/>
        <v>443.29</v>
      </c>
      <c r="E148" s="121">
        <f t="shared" si="30"/>
        <v>200</v>
      </c>
      <c r="F148" s="121">
        <f t="shared" si="30"/>
        <v>0</v>
      </c>
      <c r="G148" s="121">
        <f t="shared" si="30"/>
        <v>0</v>
      </c>
      <c r="H148" s="121">
        <f t="shared" si="30"/>
        <v>0</v>
      </c>
      <c r="I148" s="121">
        <f t="shared" si="30"/>
        <v>0</v>
      </c>
      <c r="J148" s="121">
        <f t="shared" si="30"/>
        <v>0</v>
      </c>
      <c r="K148" s="121">
        <f t="shared" si="30"/>
        <v>0</v>
      </c>
      <c r="L148" s="121">
        <f t="shared" si="30"/>
        <v>0</v>
      </c>
      <c r="M148" s="121">
        <f t="shared" si="30"/>
        <v>0</v>
      </c>
      <c r="N148" s="121">
        <f t="shared" si="30"/>
        <v>0</v>
      </c>
      <c r="O148" s="121">
        <f>SUM(O47:O147)</f>
        <v>1145.83</v>
      </c>
      <c r="P148" s="121">
        <f>SUM(P47:P147)</f>
        <v>95.485833333333346</v>
      </c>
    </row>
  </sheetData>
  <sheetProtection sheet="1" objects="1" scenarios="1" formatCells="0" formatColumns="0" formatRows="0"/>
  <phoneticPr fontId="62" type="noConversion"/>
  <conditionalFormatting sqref="C10:N10 C5:N7 C13:N148">
    <cfRule type="expression" dxfId="2" priority="2" stopIfTrue="1">
      <formula>(MOD(COLUMN(),3)=1)</formula>
    </cfRule>
    <cfRule type="expression" dxfId="1" priority="3" stopIfTrue="1">
      <formula>(MOD(COLUMN(),3)=2)</formula>
    </cfRule>
  </conditionalFormatting>
  <dataValidations count="1">
    <dataValidation allowBlank="1" showInputMessage="1" showErrorMessage="1" promptTitle="Start Month" prompt="Enter 1 for January, 2 for February, etc." sqref="I2"/>
  </dataValidations>
  <hyperlinks>
    <hyperlink ref="A2" location="Help!A1" display="HELP"/>
  </hyperlinks>
  <printOptions horizontalCentered="1"/>
  <pageMargins left="0.35" right="0.35" top="0.35" bottom="0.35" header="0.5" footer="0.25"/>
  <pageSetup fitToHeight="0" orientation="landscape" r:id="rId1"/>
  <headerFooter alignWithMargins="0"/>
  <ignoredErrors>
    <ignoredError sqref="C46:P46 C149:P149 C47:N47 C45:N45 C48:P92" unlockedFormula="1"/>
  </ignoredErrors>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K157"/>
  <sheetViews>
    <sheetView showGridLines="0" workbookViewId="0">
      <selection activeCell="A3" sqref="A3"/>
    </sheetView>
  </sheetViews>
  <sheetFormatPr defaultColWidth="9.140625" defaultRowHeight="12.75" x14ac:dyDescent="0.2"/>
  <cols>
    <col min="1" max="1" width="30.140625" style="4" customWidth="1"/>
    <col min="2" max="2" width="16" style="4" customWidth="1"/>
    <col min="3" max="3" width="6.85546875" style="4" customWidth="1"/>
    <col min="4" max="4" width="16" style="4" customWidth="1"/>
    <col min="5" max="5" width="7.28515625" style="4" customWidth="1"/>
    <col min="6" max="6" width="17" style="4" customWidth="1"/>
    <col min="7" max="7" width="2.5703125" style="4" customWidth="1"/>
    <col min="8" max="8" width="8.140625" style="4" customWidth="1"/>
    <col min="9" max="9" width="51.85546875" style="4" customWidth="1"/>
    <col min="10" max="10" width="9.140625" style="4" customWidth="1"/>
    <col min="11" max="11" width="9.140625" style="31" customWidth="1"/>
    <col min="12" max="16384" width="9.140625" style="4"/>
  </cols>
  <sheetData>
    <row r="1" spans="1:11" ht="30" customHeight="1" x14ac:dyDescent="0.25">
      <c r="A1" s="98" t="s">
        <v>184</v>
      </c>
      <c r="B1" s="98"/>
      <c r="C1" s="98"/>
      <c r="D1" s="98"/>
      <c r="E1" s="98"/>
      <c r="F1" s="98"/>
      <c r="G1" s="98"/>
      <c r="I1" s="30"/>
      <c r="K1" s="4"/>
    </row>
    <row r="2" spans="1:11" s="101" customFormat="1" ht="14.45" customHeight="1" x14ac:dyDescent="0.3">
      <c r="A2" s="195" t="s">
        <v>0</v>
      </c>
      <c r="B2" s="111"/>
      <c r="C2" s="111"/>
      <c r="D2" s="111"/>
      <c r="E2" s="111"/>
      <c r="F2" s="100" t="s">
        <v>179</v>
      </c>
      <c r="G2" s="100"/>
      <c r="I2" s="93" t="s">
        <v>153</v>
      </c>
    </row>
    <row r="3" spans="1:11" s="23" customFormat="1" ht="14.25" customHeight="1" x14ac:dyDescent="0.2">
      <c r="A3" s="22"/>
      <c r="F3" s="24"/>
      <c r="G3" s="24"/>
      <c r="I3" s="92"/>
    </row>
    <row r="4" spans="1:11" ht="15.75" customHeight="1" x14ac:dyDescent="0.25">
      <c r="A4" s="26" t="s">
        <v>183</v>
      </c>
      <c r="B4" s="140">
        <v>43472</v>
      </c>
      <c r="C4" s="203"/>
      <c r="E4" s="27" t="s">
        <v>39</v>
      </c>
      <c r="F4" s="141">
        <f>B4</f>
        <v>43472</v>
      </c>
      <c r="G4" s="24"/>
      <c r="H4" s="28" t="b">
        <f>B5="Yes"</f>
        <v>0</v>
      </c>
      <c r="I4" s="146" t="s">
        <v>65</v>
      </c>
      <c r="K4" s="4"/>
    </row>
    <row r="5" spans="1:11" ht="15.75" customHeight="1" x14ac:dyDescent="0.25">
      <c r="A5" s="217" t="s">
        <v>185</v>
      </c>
      <c r="B5" s="218" t="s">
        <v>186</v>
      </c>
      <c r="C5" s="204"/>
      <c r="E5" s="27" t="s">
        <v>40</v>
      </c>
      <c r="F5" s="141">
        <f>IF(B5="Weekly",date_begin+6,date_begin+13)</f>
        <v>43478</v>
      </c>
      <c r="G5" s="24"/>
      <c r="H5" s="25"/>
      <c r="I5" s="154" t="s">
        <v>187</v>
      </c>
      <c r="K5" s="4"/>
    </row>
    <row r="6" spans="1:11" ht="15.75" customHeight="1" x14ac:dyDescent="0.2">
      <c r="G6" s="24"/>
      <c r="I6" s="154" t="s">
        <v>188</v>
      </c>
      <c r="K6" s="4"/>
    </row>
    <row r="7" spans="1:11" x14ac:dyDescent="0.2">
      <c r="I7" s="154" t="s">
        <v>189</v>
      </c>
      <c r="K7" s="4"/>
    </row>
    <row r="8" spans="1:11" s="101" customFormat="1" ht="18.399999999999999" customHeight="1" x14ac:dyDescent="0.2">
      <c r="A8" s="219" t="s">
        <v>59</v>
      </c>
      <c r="B8" s="196"/>
      <c r="C8" s="196"/>
      <c r="D8" s="196"/>
      <c r="E8" s="196"/>
      <c r="F8" s="196"/>
      <c r="G8" s="196"/>
      <c r="H8" s="67"/>
      <c r="I8" s="4"/>
      <c r="J8" s="67"/>
    </row>
    <row r="9" spans="1:11" ht="15" x14ac:dyDescent="0.25">
      <c r="A9" s="17"/>
      <c r="B9" s="79" t="s">
        <v>17</v>
      </c>
      <c r="C9" s="79"/>
      <c r="D9" s="79" t="s">
        <v>1</v>
      </c>
      <c r="E9" s="79"/>
      <c r="F9" s="79" t="s">
        <v>15</v>
      </c>
      <c r="G9" s="79"/>
      <c r="I9" s="93" t="s">
        <v>190</v>
      </c>
      <c r="K9" s="4"/>
    </row>
    <row r="10" spans="1:11" ht="15" x14ac:dyDescent="0.2">
      <c r="A10" s="18" t="s">
        <v>3</v>
      </c>
      <c r="B10" s="19">
        <f>B54</f>
        <v>500</v>
      </c>
      <c r="C10" s="19"/>
      <c r="D10" s="19">
        <f>D54</f>
        <v>0</v>
      </c>
      <c r="E10" s="19"/>
      <c r="F10" s="19">
        <f>D10-B10</f>
        <v>-500</v>
      </c>
      <c r="G10" s="19"/>
      <c r="I10" s="93" t="s">
        <v>191</v>
      </c>
      <c r="K10" s="4"/>
    </row>
    <row r="11" spans="1:11" ht="15.75" thickBot="1" x14ac:dyDescent="0.25">
      <c r="A11" s="18" t="s">
        <v>4</v>
      </c>
      <c r="B11" s="19">
        <f>B157</f>
        <v>250</v>
      </c>
      <c r="C11" s="19"/>
      <c r="D11" s="19">
        <f>D157</f>
        <v>115.2</v>
      </c>
      <c r="E11" s="19"/>
      <c r="F11" s="19">
        <f>B11-D11</f>
        <v>134.80000000000001</v>
      </c>
      <c r="G11" s="19"/>
      <c r="I11" s="93" t="s">
        <v>192</v>
      </c>
      <c r="K11" s="4"/>
    </row>
    <row r="12" spans="1:11" ht="17.25" customHeight="1" thickTop="1" x14ac:dyDescent="0.2">
      <c r="A12" s="20" t="s">
        <v>5</v>
      </c>
      <c r="B12" s="21">
        <f>B10-B11</f>
        <v>250</v>
      </c>
      <c r="C12" s="21"/>
      <c r="D12" s="21">
        <f>D10-D11</f>
        <v>-115.2</v>
      </c>
      <c r="E12" s="21"/>
      <c r="F12" s="21">
        <f>D12-B12</f>
        <v>-365.2</v>
      </c>
      <c r="G12" s="21"/>
      <c r="K12" s="4"/>
    </row>
    <row r="13" spans="1:11" x14ac:dyDescent="0.2">
      <c r="I13" s="93" t="s">
        <v>194</v>
      </c>
      <c r="K13" s="4"/>
    </row>
    <row r="14" spans="1:11" x14ac:dyDescent="0.2">
      <c r="I14" s="93" t="s">
        <v>193</v>
      </c>
      <c r="K14" s="4"/>
    </row>
    <row r="15" spans="1:11" ht="12.75" customHeight="1" x14ac:dyDescent="0.2">
      <c r="K15" s="4"/>
    </row>
    <row r="16" spans="1:11" x14ac:dyDescent="0.2">
      <c r="I16" s="93"/>
      <c r="K16" s="4"/>
    </row>
    <row r="17" spans="1:11" x14ac:dyDescent="0.2">
      <c r="I17" s="93" t="s">
        <v>195</v>
      </c>
    </row>
    <row r="18" spans="1:11" x14ac:dyDescent="0.2">
      <c r="I18" s="93" t="s">
        <v>196</v>
      </c>
    </row>
    <row r="19" spans="1:11" x14ac:dyDescent="0.2">
      <c r="I19" s="93" t="s">
        <v>197</v>
      </c>
    </row>
    <row r="20" spans="1:11" x14ac:dyDescent="0.2">
      <c r="I20" s="93" t="s">
        <v>198</v>
      </c>
    </row>
    <row r="21" spans="1:11" x14ac:dyDescent="0.2">
      <c r="I21" s="93" t="s">
        <v>199</v>
      </c>
    </row>
    <row r="23" spans="1:11" s="67" customFormat="1" ht="18.399999999999999" customHeight="1" x14ac:dyDescent="0.2">
      <c r="A23" s="220" t="s">
        <v>2</v>
      </c>
      <c r="B23" s="207" t="s">
        <v>17</v>
      </c>
      <c r="C23" s="197"/>
      <c r="D23" s="210" t="s">
        <v>1</v>
      </c>
      <c r="E23" s="211"/>
      <c r="F23" s="208" t="s">
        <v>15</v>
      </c>
      <c r="G23" s="198"/>
      <c r="I23" s="145"/>
      <c r="K23" s="93"/>
    </row>
    <row r="24" spans="1:11" x14ac:dyDescent="0.2">
      <c r="A24" s="85" t="str">
        <f t="array" ref="A24:A53">IF(ISBLANK(Budget!A13:A42)," - ",Budget!A13:A42)</f>
        <v>Dividends</v>
      </c>
      <c r="B24" s="244"/>
      <c r="C24" s="205">
        <f>IF($B$54=0," - ",B24/$B$54)</f>
        <v>0</v>
      </c>
      <c r="D24" s="214">
        <f>IF(A24=" - ",0,SUMIFS(Transactions!$J:$J,Transactions!$G:$G,A24,Transactions!$B:$B,"&gt;="&amp;date_begin,Transactions!$B:$B,"&lt;="&amp;date_end)-SUMIFS(Transactions!$I:$I,Transactions!$G:$G,A24,Transactions!$B:$B,"&gt;="&amp;date_begin,Transactions!$B:$B,"&lt;="&amp;date_end))</f>
        <v>0</v>
      </c>
      <c r="E24" s="215" t="str">
        <f>IF($D$54=0," - ",D24/$D$54)</f>
        <v xml:space="preserve"> - </v>
      </c>
      <c r="F24" s="12">
        <f>D24-B24</f>
        <v>0</v>
      </c>
      <c r="G24" s="12"/>
      <c r="I24" s="147"/>
    </row>
    <row r="25" spans="1:11" x14ac:dyDescent="0.2">
      <c r="A25" s="85" t="str">
        <v>Financial Aid</v>
      </c>
      <c r="B25" s="244"/>
      <c r="C25" s="205">
        <f t="shared" ref="C25" si="0">IF($B$54=0," - ",B25/$B$54)</f>
        <v>0</v>
      </c>
      <c r="D25" s="214">
        <f>IF(A25=" - ",0,SUMIFS(Transactions!$J:$J,Transactions!$G:$G,A25,Transactions!$B:$B,"&gt;="&amp;date_begin,Transactions!$B:$B,"&lt;="&amp;date_end)-SUMIFS(Transactions!$I:$I,Transactions!$G:$G,A25,Transactions!$B:$B,"&gt;="&amp;date_begin,Transactions!$B:$B,"&lt;="&amp;date_end))</f>
        <v>0</v>
      </c>
      <c r="E25" s="215" t="str">
        <f t="shared" ref="E25:E32" si="1">IF($D$54=0," - ",D25/$D$54)</f>
        <v xml:space="preserve"> - </v>
      </c>
      <c r="F25" s="12">
        <f t="shared" ref="F25:F54" si="2">D25-B25</f>
        <v>0</v>
      </c>
      <c r="G25" s="12"/>
    </row>
    <row r="26" spans="1:11" x14ac:dyDescent="0.2">
      <c r="A26" s="85" t="str">
        <v>Gifts Received</v>
      </c>
      <c r="B26" s="244"/>
      <c r="C26" s="205">
        <f t="shared" ref="C26" si="3">IF($B$54=0," - ",B26/$B$54)</f>
        <v>0</v>
      </c>
      <c r="D26" s="214">
        <f>IF(A26=" - ",0,SUMIFS(Transactions!$J:$J,Transactions!$G:$G,A26,Transactions!$B:$B,"&gt;="&amp;date_begin,Transactions!$B:$B,"&lt;="&amp;date_end)-SUMIFS(Transactions!$I:$I,Transactions!$G:$G,A26,Transactions!$B:$B,"&gt;="&amp;date_begin,Transactions!$B:$B,"&lt;="&amp;date_end))</f>
        <v>0</v>
      </c>
      <c r="E26" s="215" t="str">
        <f t="shared" si="1"/>
        <v xml:space="preserve"> - </v>
      </c>
      <c r="F26" s="12">
        <f t="shared" si="2"/>
        <v>0</v>
      </c>
      <c r="G26" s="12"/>
      <c r="I26" s="147"/>
    </row>
    <row r="27" spans="1:11" x14ac:dyDescent="0.2">
      <c r="A27" s="85" t="str">
        <v>Interest Income</v>
      </c>
      <c r="B27" s="244"/>
      <c r="C27" s="205">
        <f t="shared" ref="C27:C32" si="4">IF($B$54=0," - ",B27/$B$54)</f>
        <v>0</v>
      </c>
      <c r="D27" s="214">
        <f>IF(A27=" - ",0,SUMIFS(Transactions!$J:$J,Transactions!$G:$G,A27,Transactions!$B:$B,"&gt;="&amp;date_begin,Transactions!$B:$B,"&lt;="&amp;date_end)-SUMIFS(Transactions!$I:$I,Transactions!$G:$G,A27,Transactions!$B:$B,"&gt;="&amp;date_begin,Transactions!$B:$B,"&lt;="&amp;date_end))</f>
        <v>0</v>
      </c>
      <c r="E27" s="215" t="str">
        <f t="shared" si="1"/>
        <v xml:space="preserve"> - </v>
      </c>
      <c r="F27" s="12">
        <f t="shared" si="2"/>
        <v>0</v>
      </c>
      <c r="G27" s="12"/>
    </row>
    <row r="28" spans="1:11" x14ac:dyDescent="0.2">
      <c r="A28" s="85" t="str">
        <v>Other Income</v>
      </c>
      <c r="B28" s="244"/>
      <c r="C28" s="205">
        <f t="shared" si="4"/>
        <v>0</v>
      </c>
      <c r="D28" s="214">
        <f>IF(A28=" - ",0,SUMIFS(Transactions!$J:$J,Transactions!$G:$G,A28,Transactions!$B:$B,"&gt;="&amp;date_begin,Transactions!$B:$B,"&lt;="&amp;date_end)-SUMIFS(Transactions!$I:$I,Transactions!$G:$G,A28,Transactions!$B:$B,"&gt;="&amp;date_begin,Transactions!$B:$B,"&lt;="&amp;date_end))</f>
        <v>0</v>
      </c>
      <c r="E28" s="215" t="str">
        <f t="shared" si="1"/>
        <v xml:space="preserve"> - </v>
      </c>
      <c r="F28" s="12">
        <f t="shared" si="2"/>
        <v>0</v>
      </c>
      <c r="G28" s="12"/>
    </row>
    <row r="29" spans="1:11" x14ac:dyDescent="0.2">
      <c r="A29" s="85" t="str">
        <v>Refunds/Reimbursements</v>
      </c>
      <c r="B29" s="244"/>
      <c r="C29" s="205">
        <f t="shared" si="4"/>
        <v>0</v>
      </c>
      <c r="D29" s="214">
        <f>IF(A29=" - ",0,SUMIFS(Transactions!$J:$J,Transactions!$G:$G,A29,Transactions!$B:$B,"&gt;="&amp;date_begin,Transactions!$B:$B,"&lt;="&amp;date_end)-SUMIFS(Transactions!$I:$I,Transactions!$G:$G,A29,Transactions!$B:$B,"&gt;="&amp;date_begin,Transactions!$B:$B,"&lt;="&amp;date_end))</f>
        <v>0</v>
      </c>
      <c r="E29" s="215" t="str">
        <f t="shared" si="1"/>
        <v xml:space="preserve"> - </v>
      </c>
      <c r="F29" s="12">
        <f t="shared" si="2"/>
        <v>0</v>
      </c>
      <c r="G29" s="12"/>
    </row>
    <row r="30" spans="1:11" x14ac:dyDescent="0.2">
      <c r="A30" s="85" t="str">
        <v>Rental Income</v>
      </c>
      <c r="B30" s="244"/>
      <c r="C30" s="205">
        <f t="shared" si="4"/>
        <v>0</v>
      </c>
      <c r="D30" s="214">
        <f>IF(A30=" - ",0,SUMIFS(Transactions!$J:$J,Transactions!$G:$G,A30,Transactions!$B:$B,"&gt;="&amp;date_begin,Transactions!$B:$B,"&lt;="&amp;date_end)-SUMIFS(Transactions!$I:$I,Transactions!$G:$G,A30,Transactions!$B:$B,"&gt;="&amp;date_begin,Transactions!$B:$B,"&lt;="&amp;date_end))</f>
        <v>0</v>
      </c>
      <c r="E30" s="215" t="str">
        <f t="shared" si="1"/>
        <v xml:space="preserve"> - </v>
      </c>
      <c r="F30" s="12">
        <f t="shared" si="2"/>
        <v>0</v>
      </c>
      <c r="G30" s="12"/>
    </row>
    <row r="31" spans="1:11" x14ac:dyDescent="0.2">
      <c r="A31" s="85" t="str">
        <v>Wages &amp; Tips</v>
      </c>
      <c r="B31" s="244">
        <v>500</v>
      </c>
      <c r="C31" s="205">
        <f t="shared" si="4"/>
        <v>1</v>
      </c>
      <c r="D31" s="214">
        <f>IF(A31=" - ",0,SUMIFS(Transactions!$J:$J,Transactions!$G:$G,A31,Transactions!$B:$B,"&gt;="&amp;date_begin,Transactions!$B:$B,"&lt;="&amp;date_end)-SUMIFS(Transactions!$I:$I,Transactions!$G:$G,A31,Transactions!$B:$B,"&gt;="&amp;date_begin,Transactions!$B:$B,"&lt;="&amp;date_end))</f>
        <v>0</v>
      </c>
      <c r="E31" s="215" t="str">
        <f t="shared" si="1"/>
        <v xml:space="preserve"> - </v>
      </c>
      <c r="F31" s="12">
        <f t="shared" si="2"/>
        <v>-500</v>
      </c>
      <c r="G31" s="12"/>
    </row>
    <row r="32" spans="1:11" x14ac:dyDescent="0.2">
      <c r="A32" s="85" t="str">
        <v xml:space="preserve"> - </v>
      </c>
      <c r="B32" s="244"/>
      <c r="C32" s="205">
        <f t="shared" si="4"/>
        <v>0</v>
      </c>
      <c r="D32" s="214">
        <f>IF(A32=" - ",0,SUMIFS(Transactions!$J:$J,Transactions!$G:$G,A32,Transactions!$B:$B,"&gt;="&amp;date_begin,Transactions!$B:$B,"&lt;="&amp;date_end)-SUMIFS(Transactions!$I:$I,Transactions!$G:$G,A32,Transactions!$B:$B,"&gt;="&amp;date_begin,Transactions!$B:$B,"&lt;="&amp;date_end))</f>
        <v>0</v>
      </c>
      <c r="E32" s="215" t="str">
        <f t="shared" si="1"/>
        <v xml:space="preserve"> - </v>
      </c>
      <c r="F32" s="12">
        <f t="shared" si="2"/>
        <v>0</v>
      </c>
      <c r="G32" s="12"/>
    </row>
    <row r="33" spans="1:7" hidden="1" x14ac:dyDescent="0.2">
      <c r="A33" s="85" t="str">
        <v xml:space="preserve"> - </v>
      </c>
      <c r="B33" s="244"/>
      <c r="C33" s="205">
        <f t="shared" ref="C33:C53" si="5">IF($B$54=0," - ",B33/$B$54)</f>
        <v>0</v>
      </c>
      <c r="D33" s="214">
        <f>IF(A33=" - ",0,SUMIFS(Transactions!$J:$J,Transactions!$G:$G,A33,Transactions!$B:$B,"&gt;="&amp;date_begin,Transactions!$B:$B,"&lt;="&amp;date_end)-SUMIFS(Transactions!$I:$I,Transactions!$G:$G,A33,Transactions!$B:$B,"&gt;="&amp;date_begin,Transactions!$B:$B,"&lt;="&amp;date_end))</f>
        <v>0</v>
      </c>
      <c r="E33" s="215" t="str">
        <f t="shared" ref="E33:E53" si="6">IF($D$54=0," - ",D33/$D$54)</f>
        <v xml:space="preserve"> - </v>
      </c>
      <c r="F33" s="12">
        <f t="shared" ref="F33:F53" si="7">D33-B33</f>
        <v>0</v>
      </c>
      <c r="G33" s="12"/>
    </row>
    <row r="34" spans="1:7" hidden="1" x14ac:dyDescent="0.2">
      <c r="A34" s="85" t="str">
        <v xml:space="preserve"> - </v>
      </c>
      <c r="B34" s="244"/>
      <c r="C34" s="205">
        <f t="shared" si="5"/>
        <v>0</v>
      </c>
      <c r="D34" s="214">
        <f>IF(A34=" - ",0,SUMIFS(Transactions!$J:$J,Transactions!$G:$G,A34,Transactions!$B:$B,"&gt;="&amp;date_begin,Transactions!$B:$B,"&lt;="&amp;date_end)-SUMIFS(Transactions!$I:$I,Transactions!$G:$G,A34,Transactions!$B:$B,"&gt;="&amp;date_begin,Transactions!$B:$B,"&lt;="&amp;date_end))</f>
        <v>0</v>
      </c>
      <c r="E34" s="215" t="str">
        <f t="shared" si="6"/>
        <v xml:space="preserve"> - </v>
      </c>
      <c r="F34" s="12">
        <f t="shared" si="7"/>
        <v>0</v>
      </c>
      <c r="G34" s="12"/>
    </row>
    <row r="35" spans="1:7" hidden="1" x14ac:dyDescent="0.2">
      <c r="A35" s="85" t="str">
        <v xml:space="preserve"> - </v>
      </c>
      <c r="B35" s="244"/>
      <c r="C35" s="205">
        <f t="shared" si="5"/>
        <v>0</v>
      </c>
      <c r="D35" s="214">
        <f>IF(A35=" - ",0,SUMIFS(Transactions!$J:$J,Transactions!$G:$G,A35,Transactions!$B:$B,"&gt;="&amp;date_begin,Transactions!$B:$B,"&lt;="&amp;date_end)-SUMIFS(Transactions!$I:$I,Transactions!$G:$G,A35,Transactions!$B:$B,"&gt;="&amp;date_begin,Transactions!$B:$B,"&lt;="&amp;date_end))</f>
        <v>0</v>
      </c>
      <c r="E35" s="215" t="str">
        <f t="shared" si="6"/>
        <v xml:space="preserve"> - </v>
      </c>
      <c r="F35" s="12">
        <f t="shared" si="7"/>
        <v>0</v>
      </c>
      <c r="G35" s="12"/>
    </row>
    <row r="36" spans="1:7" hidden="1" x14ac:dyDescent="0.2">
      <c r="A36" s="85" t="str">
        <v xml:space="preserve"> - </v>
      </c>
      <c r="B36" s="244"/>
      <c r="C36" s="205">
        <f t="shared" si="5"/>
        <v>0</v>
      </c>
      <c r="D36" s="214">
        <f>IF(A36=" - ",0,SUMIFS(Transactions!$J:$J,Transactions!$G:$G,A36,Transactions!$B:$B,"&gt;="&amp;date_begin,Transactions!$B:$B,"&lt;="&amp;date_end)-SUMIFS(Transactions!$I:$I,Transactions!$G:$G,A36,Transactions!$B:$B,"&gt;="&amp;date_begin,Transactions!$B:$B,"&lt;="&amp;date_end))</f>
        <v>0</v>
      </c>
      <c r="E36" s="215" t="str">
        <f t="shared" si="6"/>
        <v xml:space="preserve"> - </v>
      </c>
      <c r="F36" s="12">
        <f t="shared" si="7"/>
        <v>0</v>
      </c>
      <c r="G36" s="12"/>
    </row>
    <row r="37" spans="1:7" hidden="1" x14ac:dyDescent="0.2">
      <c r="A37" s="85" t="str">
        <v xml:space="preserve"> - </v>
      </c>
      <c r="B37" s="244"/>
      <c r="C37" s="205">
        <f t="shared" si="5"/>
        <v>0</v>
      </c>
      <c r="D37" s="214">
        <f>IF(A37=" - ",0,SUMIFS(Transactions!$J:$J,Transactions!$G:$G,A37,Transactions!$B:$B,"&gt;="&amp;date_begin,Transactions!$B:$B,"&lt;="&amp;date_end)-SUMIFS(Transactions!$I:$I,Transactions!$G:$G,A37,Transactions!$B:$B,"&gt;="&amp;date_begin,Transactions!$B:$B,"&lt;="&amp;date_end))</f>
        <v>0</v>
      </c>
      <c r="E37" s="215" t="str">
        <f t="shared" si="6"/>
        <v xml:space="preserve"> - </v>
      </c>
      <c r="F37" s="12">
        <f t="shared" si="7"/>
        <v>0</v>
      </c>
      <c r="G37" s="12"/>
    </row>
    <row r="38" spans="1:7" hidden="1" x14ac:dyDescent="0.2">
      <c r="A38" s="85" t="str">
        <v xml:space="preserve"> - </v>
      </c>
      <c r="B38" s="244"/>
      <c r="C38" s="205">
        <f t="shared" si="5"/>
        <v>0</v>
      </c>
      <c r="D38" s="214">
        <f>IF(A38=" - ",0,SUMIFS(Transactions!$J:$J,Transactions!$G:$G,A38,Transactions!$B:$B,"&gt;="&amp;date_begin,Transactions!$B:$B,"&lt;="&amp;date_end)-SUMIFS(Transactions!$I:$I,Transactions!$G:$G,A38,Transactions!$B:$B,"&gt;="&amp;date_begin,Transactions!$B:$B,"&lt;="&amp;date_end))</f>
        <v>0</v>
      </c>
      <c r="E38" s="215" t="str">
        <f t="shared" si="6"/>
        <v xml:space="preserve"> - </v>
      </c>
      <c r="F38" s="12">
        <f t="shared" si="7"/>
        <v>0</v>
      </c>
      <c r="G38" s="12"/>
    </row>
    <row r="39" spans="1:7" hidden="1" x14ac:dyDescent="0.2">
      <c r="A39" s="85" t="str">
        <v xml:space="preserve"> - </v>
      </c>
      <c r="B39" s="244"/>
      <c r="C39" s="205">
        <f t="shared" si="5"/>
        <v>0</v>
      </c>
      <c r="D39" s="214">
        <f>IF(A39=" - ",0,SUMIFS(Transactions!$J:$J,Transactions!$G:$G,A39,Transactions!$B:$B,"&gt;="&amp;date_begin,Transactions!$B:$B,"&lt;="&amp;date_end)-SUMIFS(Transactions!$I:$I,Transactions!$G:$G,A39,Transactions!$B:$B,"&gt;="&amp;date_begin,Transactions!$B:$B,"&lt;="&amp;date_end))</f>
        <v>0</v>
      </c>
      <c r="E39" s="215" t="str">
        <f t="shared" si="6"/>
        <v xml:space="preserve"> - </v>
      </c>
      <c r="F39" s="12">
        <f t="shared" si="7"/>
        <v>0</v>
      </c>
      <c r="G39" s="12"/>
    </row>
    <row r="40" spans="1:7" hidden="1" x14ac:dyDescent="0.2">
      <c r="A40" s="85" t="str">
        <v xml:space="preserve"> - </v>
      </c>
      <c r="B40" s="244"/>
      <c r="C40" s="205">
        <f t="shared" si="5"/>
        <v>0</v>
      </c>
      <c r="D40" s="214">
        <f>IF(A40=" - ",0,SUMIFS(Transactions!$J:$J,Transactions!$G:$G,A40,Transactions!$B:$B,"&gt;="&amp;date_begin,Transactions!$B:$B,"&lt;="&amp;date_end)-SUMIFS(Transactions!$I:$I,Transactions!$G:$G,A40,Transactions!$B:$B,"&gt;="&amp;date_begin,Transactions!$B:$B,"&lt;="&amp;date_end))</f>
        <v>0</v>
      </c>
      <c r="E40" s="215" t="str">
        <f t="shared" si="6"/>
        <v xml:space="preserve"> - </v>
      </c>
      <c r="F40" s="12">
        <f t="shared" si="7"/>
        <v>0</v>
      </c>
      <c r="G40" s="12"/>
    </row>
    <row r="41" spans="1:7" hidden="1" x14ac:dyDescent="0.2">
      <c r="A41" s="85" t="str">
        <v xml:space="preserve"> - </v>
      </c>
      <c r="B41" s="244"/>
      <c r="C41" s="205">
        <f t="shared" si="5"/>
        <v>0</v>
      </c>
      <c r="D41" s="214">
        <f>IF(A41=" - ",0,SUMIFS(Transactions!$J:$J,Transactions!$G:$G,A41,Transactions!$B:$B,"&gt;="&amp;date_begin,Transactions!$B:$B,"&lt;="&amp;date_end)-SUMIFS(Transactions!$I:$I,Transactions!$G:$G,A41,Transactions!$B:$B,"&gt;="&amp;date_begin,Transactions!$B:$B,"&lt;="&amp;date_end))</f>
        <v>0</v>
      </c>
      <c r="E41" s="215" t="str">
        <f t="shared" si="6"/>
        <v xml:space="preserve"> - </v>
      </c>
      <c r="F41" s="12">
        <f t="shared" si="7"/>
        <v>0</v>
      </c>
      <c r="G41" s="12"/>
    </row>
    <row r="42" spans="1:7" hidden="1" x14ac:dyDescent="0.2">
      <c r="A42" s="85" t="str">
        <v xml:space="preserve"> - </v>
      </c>
      <c r="B42" s="244"/>
      <c r="C42" s="205">
        <f t="shared" si="5"/>
        <v>0</v>
      </c>
      <c r="D42" s="214">
        <f>IF(A42=" - ",0,SUMIFS(Transactions!$J:$J,Transactions!$G:$G,A42,Transactions!$B:$B,"&gt;="&amp;date_begin,Transactions!$B:$B,"&lt;="&amp;date_end)-SUMIFS(Transactions!$I:$I,Transactions!$G:$G,A42,Transactions!$B:$B,"&gt;="&amp;date_begin,Transactions!$B:$B,"&lt;="&amp;date_end))</f>
        <v>0</v>
      </c>
      <c r="E42" s="215" t="str">
        <f t="shared" si="6"/>
        <v xml:space="preserve"> - </v>
      </c>
      <c r="F42" s="12">
        <f t="shared" si="7"/>
        <v>0</v>
      </c>
      <c r="G42" s="12"/>
    </row>
    <row r="43" spans="1:7" hidden="1" x14ac:dyDescent="0.2">
      <c r="A43" s="85" t="str">
        <v xml:space="preserve"> - </v>
      </c>
      <c r="B43" s="244"/>
      <c r="C43" s="205">
        <f t="shared" si="5"/>
        <v>0</v>
      </c>
      <c r="D43" s="214">
        <f>IF(A43=" - ",0,SUMIFS(Transactions!$J:$J,Transactions!$G:$G,A43,Transactions!$B:$B,"&gt;="&amp;date_begin,Transactions!$B:$B,"&lt;="&amp;date_end)-SUMIFS(Transactions!$I:$I,Transactions!$G:$G,A43,Transactions!$B:$B,"&gt;="&amp;date_begin,Transactions!$B:$B,"&lt;="&amp;date_end))</f>
        <v>0</v>
      </c>
      <c r="E43" s="215" t="str">
        <f t="shared" si="6"/>
        <v xml:space="preserve"> - </v>
      </c>
      <c r="F43" s="12">
        <f t="shared" si="7"/>
        <v>0</v>
      </c>
      <c r="G43" s="12"/>
    </row>
    <row r="44" spans="1:7" hidden="1" x14ac:dyDescent="0.2">
      <c r="A44" s="85" t="str">
        <v xml:space="preserve"> - </v>
      </c>
      <c r="B44" s="244"/>
      <c r="C44" s="205">
        <f t="shared" si="5"/>
        <v>0</v>
      </c>
      <c r="D44" s="214">
        <f>IF(A44=" - ",0,SUMIFS(Transactions!$J:$J,Transactions!$G:$G,A44,Transactions!$B:$B,"&gt;="&amp;date_begin,Transactions!$B:$B,"&lt;="&amp;date_end)-SUMIFS(Transactions!$I:$I,Transactions!$G:$G,A44,Transactions!$B:$B,"&gt;="&amp;date_begin,Transactions!$B:$B,"&lt;="&amp;date_end))</f>
        <v>0</v>
      </c>
      <c r="E44" s="215" t="str">
        <f t="shared" si="6"/>
        <v xml:space="preserve"> - </v>
      </c>
      <c r="F44" s="12">
        <f t="shared" si="7"/>
        <v>0</v>
      </c>
      <c r="G44" s="12"/>
    </row>
    <row r="45" spans="1:7" hidden="1" x14ac:dyDescent="0.2">
      <c r="A45" s="85" t="str">
        <v xml:space="preserve"> - </v>
      </c>
      <c r="B45" s="244"/>
      <c r="C45" s="205">
        <f t="shared" si="5"/>
        <v>0</v>
      </c>
      <c r="D45" s="214">
        <f>IF(A45=" - ",0,SUMIFS(Transactions!$J:$J,Transactions!$G:$G,A45,Transactions!$B:$B,"&gt;="&amp;date_begin,Transactions!$B:$B,"&lt;="&amp;date_end)-SUMIFS(Transactions!$I:$I,Transactions!$G:$G,A45,Transactions!$B:$B,"&gt;="&amp;date_begin,Transactions!$B:$B,"&lt;="&amp;date_end))</f>
        <v>0</v>
      </c>
      <c r="E45" s="215" t="str">
        <f t="shared" si="6"/>
        <v xml:space="preserve"> - </v>
      </c>
      <c r="F45" s="12">
        <f t="shared" si="7"/>
        <v>0</v>
      </c>
      <c r="G45" s="12"/>
    </row>
    <row r="46" spans="1:7" hidden="1" x14ac:dyDescent="0.2">
      <c r="A46" s="85" t="str">
        <v xml:space="preserve"> - </v>
      </c>
      <c r="B46" s="244"/>
      <c r="C46" s="205">
        <f t="shared" si="5"/>
        <v>0</v>
      </c>
      <c r="D46" s="214">
        <f>IF(A46=" - ",0,SUMIFS(Transactions!$J:$J,Transactions!$G:$G,A46,Transactions!$B:$B,"&gt;="&amp;date_begin,Transactions!$B:$B,"&lt;="&amp;date_end)-SUMIFS(Transactions!$I:$I,Transactions!$G:$G,A46,Transactions!$B:$B,"&gt;="&amp;date_begin,Transactions!$B:$B,"&lt;="&amp;date_end))</f>
        <v>0</v>
      </c>
      <c r="E46" s="215" t="str">
        <f t="shared" si="6"/>
        <v xml:space="preserve"> - </v>
      </c>
      <c r="F46" s="12">
        <f t="shared" si="7"/>
        <v>0</v>
      </c>
      <c r="G46" s="12"/>
    </row>
    <row r="47" spans="1:7" hidden="1" x14ac:dyDescent="0.2">
      <c r="A47" s="85" t="str">
        <v xml:space="preserve"> - </v>
      </c>
      <c r="B47" s="244"/>
      <c r="C47" s="205">
        <f t="shared" si="5"/>
        <v>0</v>
      </c>
      <c r="D47" s="214">
        <f>IF(A47=" - ",0,SUMIFS(Transactions!$J:$J,Transactions!$G:$G,A47,Transactions!$B:$B,"&gt;="&amp;date_begin,Transactions!$B:$B,"&lt;="&amp;date_end)-SUMIFS(Transactions!$I:$I,Transactions!$G:$G,A47,Transactions!$B:$B,"&gt;="&amp;date_begin,Transactions!$B:$B,"&lt;="&amp;date_end))</f>
        <v>0</v>
      </c>
      <c r="E47" s="215" t="str">
        <f t="shared" si="6"/>
        <v xml:space="preserve"> - </v>
      </c>
      <c r="F47" s="12">
        <f t="shared" si="7"/>
        <v>0</v>
      </c>
      <c r="G47" s="12"/>
    </row>
    <row r="48" spans="1:7" hidden="1" x14ac:dyDescent="0.2">
      <c r="A48" s="85" t="str">
        <v xml:space="preserve"> - </v>
      </c>
      <c r="B48" s="244"/>
      <c r="C48" s="205">
        <f t="shared" si="5"/>
        <v>0</v>
      </c>
      <c r="D48" s="214">
        <f>IF(A48=" - ",0,SUMIFS(Transactions!$J:$J,Transactions!$G:$G,A48,Transactions!$B:$B,"&gt;="&amp;date_begin,Transactions!$B:$B,"&lt;="&amp;date_end)-SUMIFS(Transactions!$I:$I,Transactions!$G:$G,A48,Transactions!$B:$B,"&gt;="&amp;date_begin,Transactions!$B:$B,"&lt;="&amp;date_end))</f>
        <v>0</v>
      </c>
      <c r="E48" s="215" t="str">
        <f t="shared" si="6"/>
        <v xml:space="preserve"> - </v>
      </c>
      <c r="F48" s="12">
        <f t="shared" si="7"/>
        <v>0</v>
      </c>
      <c r="G48" s="12"/>
    </row>
    <row r="49" spans="1:11" hidden="1" x14ac:dyDescent="0.2">
      <c r="A49" s="85" t="str">
        <v xml:space="preserve"> - </v>
      </c>
      <c r="B49" s="244"/>
      <c r="C49" s="205">
        <f t="shared" si="5"/>
        <v>0</v>
      </c>
      <c r="D49" s="214">
        <f>IF(A49=" - ",0,SUMIFS(Transactions!$J:$J,Transactions!$G:$G,A49,Transactions!$B:$B,"&gt;="&amp;date_begin,Transactions!$B:$B,"&lt;="&amp;date_end)-SUMIFS(Transactions!$I:$I,Transactions!$G:$G,A49,Transactions!$B:$B,"&gt;="&amp;date_begin,Transactions!$B:$B,"&lt;="&amp;date_end))</f>
        <v>0</v>
      </c>
      <c r="E49" s="215" t="str">
        <f t="shared" si="6"/>
        <v xml:space="preserve"> - </v>
      </c>
      <c r="F49" s="12">
        <f t="shared" si="7"/>
        <v>0</v>
      </c>
      <c r="G49" s="12"/>
    </row>
    <row r="50" spans="1:11" hidden="1" x14ac:dyDescent="0.2">
      <c r="A50" s="85" t="str">
        <v xml:space="preserve"> - </v>
      </c>
      <c r="B50" s="244"/>
      <c r="C50" s="205">
        <f t="shared" si="5"/>
        <v>0</v>
      </c>
      <c r="D50" s="214">
        <f>IF(A50=" - ",0,SUMIFS(Transactions!$J:$J,Transactions!$G:$G,A50,Transactions!$B:$B,"&gt;="&amp;date_begin,Transactions!$B:$B,"&lt;="&amp;date_end)-SUMIFS(Transactions!$I:$I,Transactions!$G:$G,A50,Transactions!$B:$B,"&gt;="&amp;date_begin,Transactions!$B:$B,"&lt;="&amp;date_end))</f>
        <v>0</v>
      </c>
      <c r="E50" s="215" t="str">
        <f t="shared" si="6"/>
        <v xml:space="preserve"> - </v>
      </c>
      <c r="F50" s="12">
        <f t="shared" si="7"/>
        <v>0</v>
      </c>
      <c r="G50" s="12"/>
    </row>
    <row r="51" spans="1:11" hidden="1" x14ac:dyDescent="0.2">
      <c r="A51" s="85" t="str">
        <v xml:space="preserve"> - </v>
      </c>
      <c r="B51" s="244"/>
      <c r="C51" s="205">
        <f t="shared" si="5"/>
        <v>0</v>
      </c>
      <c r="D51" s="214">
        <f>IF(A51=" - ",0,SUMIFS(Transactions!$J:$J,Transactions!$G:$G,A51,Transactions!$B:$B,"&gt;="&amp;date_begin,Transactions!$B:$B,"&lt;="&amp;date_end)-SUMIFS(Transactions!$I:$I,Transactions!$G:$G,A51,Transactions!$B:$B,"&gt;="&amp;date_begin,Transactions!$B:$B,"&lt;="&amp;date_end))</f>
        <v>0</v>
      </c>
      <c r="E51" s="215" t="str">
        <f t="shared" si="6"/>
        <v xml:space="preserve"> - </v>
      </c>
      <c r="F51" s="12">
        <f t="shared" si="7"/>
        <v>0</v>
      </c>
      <c r="G51" s="12"/>
    </row>
    <row r="52" spans="1:11" hidden="1" x14ac:dyDescent="0.2">
      <c r="A52" s="85" t="str">
        <v xml:space="preserve"> - </v>
      </c>
      <c r="B52" s="244"/>
      <c r="C52" s="205">
        <f t="shared" si="5"/>
        <v>0</v>
      </c>
      <c r="D52" s="214">
        <f>IF(A52=" - ",0,SUMIFS(Transactions!$J:$J,Transactions!$G:$G,A52,Transactions!$B:$B,"&gt;="&amp;date_begin,Transactions!$B:$B,"&lt;="&amp;date_end)-SUMIFS(Transactions!$I:$I,Transactions!$G:$G,A52,Transactions!$B:$B,"&gt;="&amp;date_begin,Transactions!$B:$B,"&lt;="&amp;date_end))</f>
        <v>0</v>
      </c>
      <c r="E52" s="215" t="str">
        <f t="shared" si="6"/>
        <v xml:space="preserve"> - </v>
      </c>
      <c r="F52" s="12">
        <f t="shared" si="7"/>
        <v>0</v>
      </c>
      <c r="G52" s="12"/>
    </row>
    <row r="53" spans="1:11" hidden="1" x14ac:dyDescent="0.2">
      <c r="A53" s="85" t="str">
        <v xml:space="preserve"> - </v>
      </c>
      <c r="B53" s="244"/>
      <c r="C53" s="205">
        <f t="shared" si="5"/>
        <v>0</v>
      </c>
      <c r="D53" s="214">
        <f>IF(A53=" - ",0,SUMIFS(Transactions!$J:$J,Transactions!$G:$G,A53,Transactions!$B:$B,"&gt;="&amp;date_begin,Transactions!$B:$B,"&lt;="&amp;date_end)-SUMIFS(Transactions!$I:$I,Transactions!$G:$G,A53,Transactions!$B:$B,"&gt;="&amp;date_begin,Transactions!$B:$B,"&lt;="&amp;date_end))</f>
        <v>0</v>
      </c>
      <c r="E53" s="215" t="str">
        <f t="shared" si="6"/>
        <v xml:space="preserve"> - </v>
      </c>
      <c r="F53" s="12">
        <f t="shared" si="7"/>
        <v>0</v>
      </c>
      <c r="G53" s="12"/>
    </row>
    <row r="54" spans="1:11" x14ac:dyDescent="0.2">
      <c r="A54" s="15" t="str">
        <f>"Total "&amp;A23</f>
        <v>Total INCOME</v>
      </c>
      <c r="B54" s="16">
        <f>SUM(B23:B53)</f>
        <v>500</v>
      </c>
      <c r="C54" s="16"/>
      <c r="D54" s="16">
        <f>SUM(D23:D53)</f>
        <v>0</v>
      </c>
      <c r="E54" s="16"/>
      <c r="F54" s="16">
        <f t="shared" si="2"/>
        <v>-500</v>
      </c>
      <c r="G54" s="16"/>
      <c r="I54" s="93"/>
    </row>
    <row r="56" spans="1:11" s="67" customFormat="1" ht="18.399999999999999" customHeight="1" x14ac:dyDescent="0.3">
      <c r="A56" s="221" t="s">
        <v>134</v>
      </c>
      <c r="B56" s="206" t="s">
        <v>17</v>
      </c>
      <c r="C56" s="199"/>
      <c r="D56" s="212" t="s">
        <v>1</v>
      </c>
      <c r="E56" s="213"/>
      <c r="F56" s="209" t="s">
        <v>15</v>
      </c>
      <c r="G56" s="200"/>
      <c r="K56" s="93"/>
    </row>
    <row r="57" spans="1:11" x14ac:dyDescent="0.2">
      <c r="A57" s="85" t="str">
        <f t="array" ref="A57:A156">IF(ISBLANK(Budget!A46:A145)," - ",Budget!A46:A145)</f>
        <v>Alimony</v>
      </c>
      <c r="B57" s="244"/>
      <c r="C57" s="205">
        <f>IF($B$157=0," - ",B57/$B$157)</f>
        <v>0</v>
      </c>
      <c r="D57" s="214">
        <f>IF(A57=" - ",0,-SUMIFS(Transactions!$J:$J,Transactions!$G:$G,A57,Transactions!$B:$B,"&gt;="&amp;date_begin,Transactions!$B:$B,"&lt;="&amp;date_end)+SUMIFS(Transactions!$I:$I,Transactions!$G:$G,A57,Transactions!$B:$B,"&gt;="&amp;date_begin,Transactions!$B:$B,"&lt;="&amp;date_end))</f>
        <v>0</v>
      </c>
      <c r="E57" s="215">
        <f>IF($D$157=0," - ",D57/$D$157)</f>
        <v>0</v>
      </c>
      <c r="F57" s="12">
        <f>B57-D57</f>
        <v>0</v>
      </c>
      <c r="G57" s="12"/>
    </row>
    <row r="58" spans="1:11" x14ac:dyDescent="0.2">
      <c r="A58" s="85" t="str">
        <v>Car Insurance</v>
      </c>
      <c r="B58" s="244"/>
      <c r="C58" s="205">
        <f t="shared" ref="C58:C102" si="8">IF($B$157=0," - ",B58/$B$157)</f>
        <v>0</v>
      </c>
      <c r="D58" s="214">
        <f>IF(A58=" - ",0,-SUMIFS(Transactions!$J:$J,Transactions!$G:$G,A58,Transactions!$B:$B,"&gt;="&amp;date_begin,Transactions!$B:$B,"&lt;="&amp;date_end)+SUMIFS(Transactions!$I:$I,Transactions!$G:$G,A58,Transactions!$B:$B,"&gt;="&amp;date_begin,Transactions!$B:$B,"&lt;="&amp;date_end))</f>
        <v>0</v>
      </c>
      <c r="E58" s="215">
        <f t="shared" ref="E58:E102" si="9">IF($D$157=0," - ",D58/$D$157)</f>
        <v>0</v>
      </c>
      <c r="F58" s="12">
        <f t="shared" ref="F58:F102" si="10">B58-D58</f>
        <v>0</v>
      </c>
      <c r="G58" s="12"/>
    </row>
    <row r="59" spans="1:11" x14ac:dyDescent="0.2">
      <c r="A59" s="85" t="str">
        <v>Car Payment</v>
      </c>
      <c r="B59" s="244"/>
      <c r="C59" s="205">
        <f t="shared" si="8"/>
        <v>0</v>
      </c>
      <c r="D59" s="214">
        <f>IF(A59=" - ",0,-SUMIFS(Transactions!$J:$J,Transactions!$G:$G,A59,Transactions!$B:$B,"&gt;="&amp;date_begin,Transactions!$B:$B,"&lt;="&amp;date_end)+SUMIFS(Transactions!$I:$I,Transactions!$G:$G,A59,Transactions!$B:$B,"&gt;="&amp;date_begin,Transactions!$B:$B,"&lt;="&amp;date_end))</f>
        <v>115.2</v>
      </c>
      <c r="E59" s="215">
        <f t="shared" si="9"/>
        <v>1</v>
      </c>
      <c r="F59" s="12">
        <f t="shared" si="10"/>
        <v>-115.2</v>
      </c>
      <c r="G59" s="12"/>
    </row>
    <row r="60" spans="1:11" x14ac:dyDescent="0.2">
      <c r="A60" s="85" t="str">
        <v>Car Repair / Licenses</v>
      </c>
      <c r="B60" s="244"/>
      <c r="C60" s="205">
        <f t="shared" si="8"/>
        <v>0</v>
      </c>
      <c r="D60" s="214">
        <f>IF(A60=" - ",0,-SUMIFS(Transactions!$J:$J,Transactions!$G:$G,A60,Transactions!$B:$B,"&gt;="&amp;date_begin,Transactions!$B:$B,"&lt;="&amp;date_end)+SUMIFS(Transactions!$I:$I,Transactions!$G:$G,A60,Transactions!$B:$B,"&gt;="&amp;date_begin,Transactions!$B:$B,"&lt;="&amp;date_end))</f>
        <v>0</v>
      </c>
      <c r="E60" s="215">
        <f t="shared" si="9"/>
        <v>0</v>
      </c>
      <c r="F60" s="12">
        <f t="shared" si="10"/>
        <v>0</v>
      </c>
      <c r="G60" s="12"/>
    </row>
    <row r="61" spans="1:11" x14ac:dyDescent="0.2">
      <c r="A61" s="85" t="str">
        <v>Car Replacement Fund</v>
      </c>
      <c r="B61" s="244"/>
      <c r="C61" s="205">
        <f t="shared" si="8"/>
        <v>0</v>
      </c>
      <c r="D61" s="214">
        <f>IF(A61=" - ",0,-SUMIFS(Transactions!$J:$J,Transactions!$G:$G,A61,Transactions!$B:$B,"&gt;="&amp;date_begin,Transactions!$B:$B,"&lt;="&amp;date_end)+SUMIFS(Transactions!$I:$I,Transactions!$G:$G,A61,Transactions!$B:$B,"&gt;="&amp;date_begin,Transactions!$B:$B,"&lt;="&amp;date_end))</f>
        <v>0</v>
      </c>
      <c r="E61" s="215">
        <f t="shared" si="9"/>
        <v>0</v>
      </c>
      <c r="F61" s="12">
        <f t="shared" si="10"/>
        <v>0</v>
      </c>
      <c r="G61" s="12"/>
    </row>
    <row r="62" spans="1:11" x14ac:dyDescent="0.2">
      <c r="A62" s="85" t="str">
        <v>Charity</v>
      </c>
      <c r="B62" s="244"/>
      <c r="C62" s="205">
        <f t="shared" si="8"/>
        <v>0</v>
      </c>
      <c r="D62" s="214">
        <f>IF(A62=" - ",0,-SUMIFS(Transactions!$J:$J,Transactions!$G:$G,A62,Transactions!$B:$B,"&gt;="&amp;date_begin,Transactions!$B:$B,"&lt;="&amp;date_end)+SUMIFS(Transactions!$I:$I,Transactions!$G:$G,A62,Transactions!$B:$B,"&gt;="&amp;date_begin,Transactions!$B:$B,"&lt;="&amp;date_end))</f>
        <v>0</v>
      </c>
      <c r="E62" s="215">
        <f t="shared" si="9"/>
        <v>0</v>
      </c>
      <c r="F62" s="12">
        <f t="shared" si="10"/>
        <v>0</v>
      </c>
      <c r="G62" s="12"/>
    </row>
    <row r="63" spans="1:11" x14ac:dyDescent="0.2">
      <c r="A63" s="85" t="str">
        <v>Child Care</v>
      </c>
      <c r="B63" s="244"/>
      <c r="C63" s="205">
        <f t="shared" si="8"/>
        <v>0</v>
      </c>
      <c r="D63" s="214">
        <f>IF(A63=" - ",0,-SUMIFS(Transactions!$J:$J,Transactions!$G:$G,A63,Transactions!$B:$B,"&gt;="&amp;date_begin,Transactions!$B:$B,"&lt;="&amp;date_end)+SUMIFS(Transactions!$I:$I,Transactions!$G:$G,A63,Transactions!$B:$B,"&gt;="&amp;date_begin,Transactions!$B:$B,"&lt;="&amp;date_end))</f>
        <v>0</v>
      </c>
      <c r="E63" s="215">
        <f t="shared" si="9"/>
        <v>0</v>
      </c>
      <c r="F63" s="12">
        <f t="shared" si="10"/>
        <v>0</v>
      </c>
      <c r="G63" s="12"/>
    </row>
    <row r="64" spans="1:11" x14ac:dyDescent="0.2">
      <c r="A64" s="85" t="str">
        <v>Cleaning</v>
      </c>
      <c r="B64" s="244"/>
      <c r="C64" s="205">
        <f t="shared" si="8"/>
        <v>0</v>
      </c>
      <c r="D64" s="214">
        <f>IF(A64=" - ",0,-SUMIFS(Transactions!$J:$J,Transactions!$G:$G,A64,Transactions!$B:$B,"&gt;="&amp;date_begin,Transactions!$B:$B,"&lt;="&amp;date_end)+SUMIFS(Transactions!$I:$I,Transactions!$G:$G,A64,Transactions!$B:$B,"&gt;="&amp;date_begin,Transactions!$B:$B,"&lt;="&amp;date_end))</f>
        <v>0</v>
      </c>
      <c r="E64" s="215">
        <f t="shared" si="9"/>
        <v>0</v>
      </c>
      <c r="F64" s="12">
        <f t="shared" si="10"/>
        <v>0</v>
      </c>
      <c r="G64" s="12"/>
    </row>
    <row r="65" spans="1:11" x14ac:dyDescent="0.2">
      <c r="A65" s="85" t="str">
        <v>Clothing</v>
      </c>
      <c r="B65" s="244"/>
      <c r="C65" s="205">
        <f t="shared" si="8"/>
        <v>0</v>
      </c>
      <c r="D65" s="214">
        <f>IF(A65=" - ",0,-SUMIFS(Transactions!$J:$J,Transactions!$G:$G,A65,Transactions!$B:$B,"&gt;="&amp;date_begin,Transactions!$B:$B,"&lt;="&amp;date_end)+SUMIFS(Transactions!$I:$I,Transactions!$G:$G,A65,Transactions!$B:$B,"&gt;="&amp;date_begin,Transactions!$B:$B,"&lt;="&amp;date_end))</f>
        <v>0</v>
      </c>
      <c r="E65" s="215">
        <f t="shared" si="9"/>
        <v>0</v>
      </c>
      <c r="F65" s="12">
        <f t="shared" si="10"/>
        <v>0</v>
      </c>
      <c r="G65" s="12"/>
    </row>
    <row r="66" spans="1:11" x14ac:dyDescent="0.2">
      <c r="A66" s="85" t="str">
        <v>Debt</v>
      </c>
      <c r="B66" s="244"/>
      <c r="C66" s="205">
        <f t="shared" si="8"/>
        <v>0</v>
      </c>
      <c r="D66" s="214">
        <f>IF(A66=" - ",0,-SUMIFS(Transactions!$J:$J,Transactions!$G:$G,A66,Transactions!$B:$B,"&gt;="&amp;date_begin,Transactions!$B:$B,"&lt;="&amp;date_end)+SUMIFS(Transactions!$I:$I,Transactions!$G:$G,A66,Transactions!$B:$B,"&gt;="&amp;date_begin,Transactions!$B:$B,"&lt;="&amp;date_end))</f>
        <v>0</v>
      </c>
      <c r="E66" s="215">
        <f t="shared" si="9"/>
        <v>0</v>
      </c>
      <c r="F66" s="12">
        <f t="shared" si="10"/>
        <v>0</v>
      </c>
      <c r="G66" s="12"/>
    </row>
    <row r="67" spans="1:11" x14ac:dyDescent="0.2">
      <c r="A67" s="85" t="str">
        <v>Dining</v>
      </c>
      <c r="B67" s="244"/>
      <c r="C67" s="205">
        <f t="shared" si="8"/>
        <v>0</v>
      </c>
      <c r="D67" s="214">
        <f>IF(A67=" - ",0,-SUMIFS(Transactions!$J:$J,Transactions!$G:$G,A67,Transactions!$B:$B,"&gt;="&amp;date_begin,Transactions!$B:$B,"&lt;="&amp;date_end)+SUMIFS(Transactions!$I:$I,Transactions!$G:$G,A67,Transactions!$B:$B,"&gt;="&amp;date_begin,Transactions!$B:$B,"&lt;="&amp;date_end))</f>
        <v>0</v>
      </c>
      <c r="E67" s="215">
        <f t="shared" si="9"/>
        <v>0</v>
      </c>
      <c r="F67" s="12">
        <f t="shared" si="10"/>
        <v>0</v>
      </c>
      <c r="G67" s="12"/>
    </row>
    <row r="68" spans="1:11" x14ac:dyDescent="0.2">
      <c r="A68" s="85" t="str">
        <v>Discretionary</v>
      </c>
      <c r="B68" s="244"/>
      <c r="C68" s="205">
        <f t="shared" si="8"/>
        <v>0</v>
      </c>
      <c r="D68" s="214">
        <f>IF(A68=" - ",0,-SUMIFS(Transactions!$J:$J,Transactions!$G:$G,A68,Transactions!$B:$B,"&gt;="&amp;date_begin,Transactions!$B:$B,"&lt;="&amp;date_end)+SUMIFS(Transactions!$I:$I,Transactions!$G:$G,A68,Transactions!$B:$B,"&gt;="&amp;date_begin,Transactions!$B:$B,"&lt;="&amp;date_end))</f>
        <v>0</v>
      </c>
      <c r="E68" s="215">
        <f t="shared" si="9"/>
        <v>0</v>
      </c>
      <c r="F68" s="12">
        <f t="shared" si="10"/>
        <v>0</v>
      </c>
      <c r="G68" s="12"/>
    </row>
    <row r="69" spans="1:11" x14ac:dyDescent="0.2">
      <c r="A69" s="85" t="str">
        <v>Doctor / Dentist</v>
      </c>
      <c r="B69" s="244"/>
      <c r="C69" s="205">
        <f t="shared" si="8"/>
        <v>0</v>
      </c>
      <c r="D69" s="214">
        <f>IF(A69=" - ",0,-SUMIFS(Transactions!$J:$J,Transactions!$G:$G,A69,Transactions!$B:$B,"&gt;="&amp;date_begin,Transactions!$B:$B,"&lt;="&amp;date_end)+SUMIFS(Transactions!$I:$I,Transactions!$G:$G,A69,Transactions!$B:$B,"&gt;="&amp;date_begin,Transactions!$B:$B,"&lt;="&amp;date_end))</f>
        <v>0</v>
      </c>
      <c r="E69" s="215">
        <f t="shared" si="9"/>
        <v>0</v>
      </c>
      <c r="F69" s="12">
        <f t="shared" si="10"/>
        <v>0</v>
      </c>
      <c r="G69" s="12"/>
    </row>
    <row r="70" spans="1:11" x14ac:dyDescent="0.2">
      <c r="A70" s="85" t="str">
        <v>Education</v>
      </c>
      <c r="B70" s="244"/>
      <c r="C70" s="205">
        <f t="shared" si="8"/>
        <v>0</v>
      </c>
      <c r="D70" s="214">
        <f>IF(A70=" - ",0,-SUMIFS(Transactions!$J:$J,Transactions!$G:$G,A70,Transactions!$B:$B,"&gt;="&amp;date_begin,Transactions!$B:$B,"&lt;="&amp;date_end)+SUMIFS(Transactions!$I:$I,Transactions!$G:$G,A70,Transactions!$B:$B,"&gt;="&amp;date_begin,Transactions!$B:$B,"&lt;="&amp;date_end))</f>
        <v>0</v>
      </c>
      <c r="E70" s="215">
        <f t="shared" si="9"/>
        <v>0</v>
      </c>
      <c r="F70" s="12">
        <f t="shared" si="10"/>
        <v>0</v>
      </c>
      <c r="G70" s="12"/>
      <c r="K70" s="32"/>
    </row>
    <row r="71" spans="1:11" x14ac:dyDescent="0.2">
      <c r="A71" s="85" t="str">
        <v>Emergency Fund</v>
      </c>
      <c r="B71" s="244"/>
      <c r="C71" s="205">
        <f t="shared" si="8"/>
        <v>0</v>
      </c>
      <c r="D71" s="214">
        <f>IF(A71=" - ",0,-SUMIFS(Transactions!$J:$J,Transactions!$G:$G,A71,Transactions!$B:$B,"&gt;="&amp;date_begin,Transactions!$B:$B,"&lt;="&amp;date_end)+SUMIFS(Transactions!$I:$I,Transactions!$G:$G,A71,Transactions!$B:$B,"&gt;="&amp;date_begin,Transactions!$B:$B,"&lt;="&amp;date_end))</f>
        <v>0</v>
      </c>
      <c r="E71" s="215">
        <f t="shared" si="9"/>
        <v>0</v>
      </c>
      <c r="F71" s="12">
        <f t="shared" si="10"/>
        <v>0</v>
      </c>
      <c r="G71" s="12"/>
      <c r="J71" s="95"/>
    </row>
    <row r="72" spans="1:11" x14ac:dyDescent="0.2">
      <c r="A72" s="85" t="str">
        <v>Fuel</v>
      </c>
      <c r="B72" s="244">
        <v>100</v>
      </c>
      <c r="C72" s="205">
        <f t="shared" si="8"/>
        <v>0.4</v>
      </c>
      <c r="D72" s="214">
        <f>IF(A72=" - ",0,-SUMIFS(Transactions!$J:$J,Transactions!$G:$G,A72,Transactions!$B:$B,"&gt;="&amp;date_begin,Transactions!$B:$B,"&lt;="&amp;date_end)+SUMIFS(Transactions!$I:$I,Transactions!$G:$G,A72,Transactions!$B:$B,"&gt;="&amp;date_begin,Transactions!$B:$B,"&lt;="&amp;date_end))</f>
        <v>0</v>
      </c>
      <c r="E72" s="215">
        <f t="shared" si="9"/>
        <v>0</v>
      </c>
      <c r="F72" s="12">
        <f t="shared" si="10"/>
        <v>100</v>
      </c>
      <c r="G72" s="12"/>
    </row>
    <row r="73" spans="1:11" s="95" customFormat="1" x14ac:dyDescent="0.2">
      <c r="A73" s="85" t="str">
        <v>Fun / Entertainment</v>
      </c>
      <c r="B73" s="244"/>
      <c r="C73" s="205">
        <f t="shared" si="8"/>
        <v>0</v>
      </c>
      <c r="D73" s="214">
        <f>IF(A73=" - ",0,-SUMIFS(Transactions!$J:$J,Transactions!$G:$G,A73,Transactions!$B:$B,"&gt;="&amp;date_begin,Transactions!$B:$B,"&lt;="&amp;date_end)+SUMIFS(Transactions!$I:$I,Transactions!$G:$G,A73,Transactions!$B:$B,"&gt;="&amp;date_begin,Transactions!$B:$B,"&lt;="&amp;date_end))</f>
        <v>0</v>
      </c>
      <c r="E73" s="215">
        <f t="shared" si="9"/>
        <v>0</v>
      </c>
      <c r="F73" s="12">
        <f t="shared" si="10"/>
        <v>0</v>
      </c>
      <c r="G73" s="12"/>
      <c r="J73" s="4"/>
      <c r="K73" s="31"/>
    </row>
    <row r="74" spans="1:11" x14ac:dyDescent="0.2">
      <c r="A74" s="85" t="str">
        <v>Furniture / Appliances</v>
      </c>
      <c r="B74" s="244"/>
      <c r="C74" s="205">
        <f t="shared" si="8"/>
        <v>0</v>
      </c>
      <c r="D74" s="214">
        <f>IF(A74=" - ",0,-SUMIFS(Transactions!$J:$J,Transactions!$G:$G,A74,Transactions!$B:$B,"&gt;="&amp;date_begin,Transactions!$B:$B,"&lt;="&amp;date_end)+SUMIFS(Transactions!$I:$I,Transactions!$G:$G,A74,Transactions!$B:$B,"&gt;="&amp;date_begin,Transactions!$B:$B,"&lt;="&amp;date_end))</f>
        <v>0</v>
      </c>
      <c r="E74" s="215">
        <f t="shared" si="9"/>
        <v>0</v>
      </c>
      <c r="F74" s="12">
        <f t="shared" si="10"/>
        <v>0</v>
      </c>
      <c r="G74" s="12"/>
    </row>
    <row r="75" spans="1:11" x14ac:dyDescent="0.2">
      <c r="A75" s="85" t="str">
        <v>Gifts Given</v>
      </c>
      <c r="B75" s="244"/>
      <c r="C75" s="205">
        <f t="shared" si="8"/>
        <v>0</v>
      </c>
      <c r="D75" s="214">
        <f>IF(A75=" - ",0,-SUMIFS(Transactions!$J:$J,Transactions!$G:$G,A75,Transactions!$B:$B,"&gt;="&amp;date_begin,Transactions!$B:$B,"&lt;="&amp;date_end)+SUMIFS(Transactions!$I:$I,Transactions!$G:$G,A75,Transactions!$B:$B,"&gt;="&amp;date_begin,Transactions!$B:$B,"&lt;="&amp;date_end))</f>
        <v>0</v>
      </c>
      <c r="E75" s="215">
        <f t="shared" si="9"/>
        <v>0</v>
      </c>
      <c r="F75" s="12">
        <f t="shared" si="10"/>
        <v>0</v>
      </c>
      <c r="G75" s="12"/>
    </row>
    <row r="76" spans="1:11" x14ac:dyDescent="0.2">
      <c r="A76" s="85" t="str">
        <v>Groceries</v>
      </c>
      <c r="B76" s="244">
        <v>150</v>
      </c>
      <c r="C76" s="205">
        <f t="shared" si="8"/>
        <v>0.6</v>
      </c>
      <c r="D76" s="214">
        <f>IF(A76=" - ",0,-SUMIFS(Transactions!$J:$J,Transactions!$G:$G,A76,Transactions!$B:$B,"&gt;="&amp;date_begin,Transactions!$B:$B,"&lt;="&amp;date_end)+SUMIFS(Transactions!$I:$I,Transactions!$G:$G,A76,Transactions!$B:$B,"&gt;="&amp;date_begin,Transactions!$B:$B,"&lt;="&amp;date_end))</f>
        <v>0</v>
      </c>
      <c r="E76" s="215">
        <f t="shared" si="9"/>
        <v>0</v>
      </c>
      <c r="F76" s="12">
        <f t="shared" si="10"/>
        <v>150</v>
      </c>
      <c r="G76" s="12"/>
    </row>
    <row r="77" spans="1:11" x14ac:dyDescent="0.2">
      <c r="A77" s="85" t="str">
        <v>Health Insurance</v>
      </c>
      <c r="B77" s="244"/>
      <c r="C77" s="205">
        <f t="shared" si="8"/>
        <v>0</v>
      </c>
      <c r="D77" s="214">
        <f>IF(A77=" - ",0,-SUMIFS(Transactions!$J:$J,Transactions!$G:$G,A77,Transactions!$B:$B,"&gt;="&amp;date_begin,Transactions!$B:$B,"&lt;="&amp;date_end)+SUMIFS(Transactions!$I:$I,Transactions!$G:$G,A77,Transactions!$B:$B,"&gt;="&amp;date_begin,Transactions!$B:$B,"&lt;="&amp;date_end))</f>
        <v>0</v>
      </c>
      <c r="E77" s="215">
        <f t="shared" si="9"/>
        <v>0</v>
      </c>
      <c r="F77" s="12">
        <f t="shared" si="10"/>
        <v>0</v>
      </c>
      <c r="G77" s="12"/>
      <c r="K77" s="32"/>
    </row>
    <row r="78" spans="1:11" x14ac:dyDescent="0.2">
      <c r="A78" s="85" t="str">
        <v>Home Insurance</v>
      </c>
      <c r="B78" s="244"/>
      <c r="C78" s="205">
        <f t="shared" si="8"/>
        <v>0</v>
      </c>
      <c r="D78" s="214">
        <f>IF(A78=" - ",0,-SUMIFS(Transactions!$J:$J,Transactions!$G:$G,A78,Transactions!$B:$B,"&gt;="&amp;date_begin,Transactions!$B:$B,"&lt;="&amp;date_end)+SUMIFS(Transactions!$I:$I,Transactions!$G:$G,A78,Transactions!$B:$B,"&gt;="&amp;date_begin,Transactions!$B:$B,"&lt;="&amp;date_end))</f>
        <v>0</v>
      </c>
      <c r="E78" s="215">
        <f t="shared" si="9"/>
        <v>0</v>
      </c>
      <c r="F78" s="12">
        <f t="shared" si="10"/>
        <v>0</v>
      </c>
      <c r="G78" s="12"/>
      <c r="J78" s="95"/>
    </row>
    <row r="79" spans="1:11" x14ac:dyDescent="0.2">
      <c r="A79" s="85" t="str">
        <v>Home Supplies</v>
      </c>
      <c r="B79" s="244"/>
      <c r="C79" s="205">
        <f t="shared" si="8"/>
        <v>0</v>
      </c>
      <c r="D79" s="214">
        <f>IF(A79=" - ",0,-SUMIFS(Transactions!$J:$J,Transactions!$G:$G,A79,Transactions!$B:$B,"&gt;="&amp;date_begin,Transactions!$B:$B,"&lt;="&amp;date_end)+SUMIFS(Transactions!$I:$I,Transactions!$G:$G,A79,Transactions!$B:$B,"&gt;="&amp;date_begin,Transactions!$B:$B,"&lt;="&amp;date_end))</f>
        <v>0</v>
      </c>
      <c r="E79" s="215">
        <f t="shared" si="9"/>
        <v>0</v>
      </c>
      <c r="F79" s="12">
        <f t="shared" si="10"/>
        <v>0</v>
      </c>
      <c r="G79" s="12"/>
    </row>
    <row r="80" spans="1:11" s="95" customFormat="1" x14ac:dyDescent="0.2">
      <c r="A80" s="85" t="str">
        <v>Interest Expense</v>
      </c>
      <c r="B80" s="244"/>
      <c r="C80" s="205">
        <f t="shared" si="8"/>
        <v>0</v>
      </c>
      <c r="D80" s="214">
        <f>IF(A80=" - ",0,-SUMIFS(Transactions!$J:$J,Transactions!$G:$G,A80,Transactions!$B:$B,"&gt;="&amp;date_begin,Transactions!$B:$B,"&lt;="&amp;date_end)+SUMIFS(Transactions!$I:$I,Transactions!$G:$G,A80,Transactions!$B:$B,"&gt;="&amp;date_begin,Transactions!$B:$B,"&lt;="&amp;date_end))</f>
        <v>0</v>
      </c>
      <c r="E80" s="215">
        <f t="shared" si="9"/>
        <v>0</v>
      </c>
      <c r="F80" s="12">
        <f t="shared" si="10"/>
        <v>0</v>
      </c>
      <c r="G80" s="12"/>
      <c r="J80" s="4"/>
      <c r="K80" s="31"/>
    </row>
    <row r="81" spans="1:7" x14ac:dyDescent="0.2">
      <c r="A81" s="85" t="str">
        <v>Life Insurance</v>
      </c>
      <c r="B81" s="244"/>
      <c r="C81" s="205">
        <f t="shared" si="8"/>
        <v>0</v>
      </c>
      <c r="D81" s="214">
        <f>IF(A81=" - ",0,-SUMIFS(Transactions!$J:$J,Transactions!$G:$G,A81,Transactions!$B:$B,"&gt;="&amp;date_begin,Transactions!$B:$B,"&lt;="&amp;date_end)+SUMIFS(Transactions!$I:$I,Transactions!$G:$G,A81,Transactions!$B:$B,"&gt;="&amp;date_begin,Transactions!$B:$B,"&lt;="&amp;date_end))</f>
        <v>0</v>
      </c>
      <c r="E81" s="215">
        <f t="shared" si="9"/>
        <v>0</v>
      </c>
      <c r="F81" s="12">
        <f t="shared" si="10"/>
        <v>0</v>
      </c>
      <c r="G81" s="12"/>
    </row>
    <row r="82" spans="1:7" x14ac:dyDescent="0.2">
      <c r="A82" s="85" t="str">
        <v>Medicine</v>
      </c>
      <c r="B82" s="244"/>
      <c r="C82" s="205">
        <f t="shared" si="8"/>
        <v>0</v>
      </c>
      <c r="D82" s="214">
        <f>IF(A82=" - ",0,-SUMIFS(Transactions!$J:$J,Transactions!$G:$G,A82,Transactions!$B:$B,"&gt;="&amp;date_begin,Transactions!$B:$B,"&lt;="&amp;date_end)+SUMIFS(Transactions!$I:$I,Transactions!$G:$G,A82,Transactions!$B:$B,"&gt;="&amp;date_begin,Transactions!$B:$B,"&lt;="&amp;date_end))</f>
        <v>0</v>
      </c>
      <c r="E82" s="215">
        <f t="shared" si="9"/>
        <v>0</v>
      </c>
      <c r="F82" s="12">
        <f t="shared" si="10"/>
        <v>0</v>
      </c>
      <c r="G82" s="12"/>
    </row>
    <row r="83" spans="1:7" x14ac:dyDescent="0.2">
      <c r="A83" s="85" t="str">
        <v>Miscellaneous</v>
      </c>
      <c r="B83" s="244"/>
      <c r="C83" s="205">
        <f t="shared" si="8"/>
        <v>0</v>
      </c>
      <c r="D83" s="214">
        <f>IF(A83=" - ",0,-SUMIFS(Transactions!$J:$J,Transactions!$G:$G,A83,Transactions!$B:$B,"&gt;="&amp;date_begin,Transactions!$B:$B,"&lt;="&amp;date_end)+SUMIFS(Transactions!$I:$I,Transactions!$G:$G,A83,Transactions!$B:$B,"&gt;="&amp;date_begin,Transactions!$B:$B,"&lt;="&amp;date_end))</f>
        <v>0</v>
      </c>
      <c r="E83" s="215">
        <f t="shared" si="9"/>
        <v>0</v>
      </c>
      <c r="F83" s="12">
        <f t="shared" si="10"/>
        <v>0</v>
      </c>
      <c r="G83" s="12"/>
    </row>
    <row r="84" spans="1:7" x14ac:dyDescent="0.2">
      <c r="A84" s="85" t="str">
        <v>Mortgage / Rent</v>
      </c>
      <c r="B84" s="244"/>
      <c r="C84" s="205">
        <f t="shared" si="8"/>
        <v>0</v>
      </c>
      <c r="D84" s="214">
        <f>IF(A84=" - ",0,-SUMIFS(Transactions!$J:$J,Transactions!$G:$G,A84,Transactions!$B:$B,"&gt;="&amp;date_begin,Transactions!$B:$B,"&lt;="&amp;date_end)+SUMIFS(Transactions!$I:$I,Transactions!$G:$G,A84,Transactions!$B:$B,"&gt;="&amp;date_begin,Transactions!$B:$B,"&lt;="&amp;date_end))</f>
        <v>0</v>
      </c>
      <c r="E84" s="215">
        <f t="shared" si="9"/>
        <v>0</v>
      </c>
      <c r="F84" s="12">
        <f t="shared" si="10"/>
        <v>0</v>
      </c>
      <c r="G84" s="12"/>
    </row>
    <row r="85" spans="1:7" x14ac:dyDescent="0.2">
      <c r="A85" s="85" t="str">
        <v>Other Savings</v>
      </c>
      <c r="B85" s="244"/>
      <c r="C85" s="205">
        <f t="shared" si="8"/>
        <v>0</v>
      </c>
      <c r="D85" s="214">
        <f>IF(A85=" - ",0,-SUMIFS(Transactions!$J:$J,Transactions!$G:$G,A85,Transactions!$B:$B,"&gt;="&amp;date_begin,Transactions!$B:$B,"&lt;="&amp;date_end)+SUMIFS(Transactions!$I:$I,Transactions!$G:$G,A85,Transactions!$B:$B,"&gt;="&amp;date_begin,Transactions!$B:$B,"&lt;="&amp;date_end))</f>
        <v>0</v>
      </c>
      <c r="E85" s="215">
        <f t="shared" si="9"/>
        <v>0</v>
      </c>
      <c r="F85" s="12">
        <f t="shared" si="10"/>
        <v>0</v>
      </c>
      <c r="G85" s="12"/>
    </row>
    <row r="86" spans="1:7" x14ac:dyDescent="0.2">
      <c r="A86" s="85" t="str">
        <v>Other_1</v>
      </c>
      <c r="B86" s="244"/>
      <c r="C86" s="205">
        <f t="shared" si="8"/>
        <v>0</v>
      </c>
      <c r="D86" s="214">
        <f>IF(A86=" - ",0,-SUMIFS(Transactions!$J:$J,Transactions!$G:$G,A86,Transactions!$B:$B,"&gt;="&amp;date_begin,Transactions!$B:$B,"&lt;="&amp;date_end)+SUMIFS(Transactions!$I:$I,Transactions!$G:$G,A86,Transactions!$B:$B,"&gt;="&amp;date_begin,Transactions!$B:$B,"&lt;="&amp;date_end))</f>
        <v>0</v>
      </c>
      <c r="E86" s="215">
        <f t="shared" si="9"/>
        <v>0</v>
      </c>
      <c r="F86" s="12">
        <f t="shared" si="10"/>
        <v>0</v>
      </c>
      <c r="G86" s="12"/>
    </row>
    <row r="87" spans="1:7" x14ac:dyDescent="0.2">
      <c r="A87" s="85" t="str">
        <v>Other_2</v>
      </c>
      <c r="B87" s="244"/>
      <c r="C87" s="205">
        <f t="shared" si="8"/>
        <v>0</v>
      </c>
      <c r="D87" s="214">
        <f>IF(A87=" - ",0,-SUMIFS(Transactions!$J:$J,Transactions!$G:$G,A87,Transactions!$B:$B,"&gt;="&amp;date_begin,Transactions!$B:$B,"&lt;="&amp;date_end)+SUMIFS(Transactions!$I:$I,Transactions!$G:$G,A87,Transactions!$B:$B,"&gt;="&amp;date_begin,Transactions!$B:$B,"&lt;="&amp;date_end))</f>
        <v>0</v>
      </c>
      <c r="E87" s="215">
        <f t="shared" si="9"/>
        <v>0</v>
      </c>
      <c r="F87" s="12">
        <f t="shared" si="10"/>
        <v>0</v>
      </c>
      <c r="G87" s="12"/>
    </row>
    <row r="88" spans="1:7" x14ac:dyDescent="0.2">
      <c r="A88" s="85" t="str">
        <v>Other_3</v>
      </c>
      <c r="B88" s="244"/>
      <c r="C88" s="205">
        <f t="shared" si="8"/>
        <v>0</v>
      </c>
      <c r="D88" s="214">
        <f>IF(A88=" - ",0,-SUMIFS(Transactions!$J:$J,Transactions!$G:$G,A88,Transactions!$B:$B,"&gt;="&amp;date_begin,Transactions!$B:$B,"&lt;="&amp;date_end)+SUMIFS(Transactions!$I:$I,Transactions!$G:$G,A88,Transactions!$B:$B,"&gt;="&amp;date_begin,Transactions!$B:$B,"&lt;="&amp;date_end))</f>
        <v>0</v>
      </c>
      <c r="E88" s="215">
        <f t="shared" si="9"/>
        <v>0</v>
      </c>
      <c r="F88" s="12">
        <f t="shared" si="10"/>
        <v>0</v>
      </c>
      <c r="G88" s="12"/>
    </row>
    <row r="89" spans="1:7" x14ac:dyDescent="0.2">
      <c r="A89" s="85" t="str">
        <v>Other_4</v>
      </c>
      <c r="B89" s="244"/>
      <c r="C89" s="205">
        <f t="shared" si="8"/>
        <v>0</v>
      </c>
      <c r="D89" s="214">
        <f>IF(A89=" - ",0,-SUMIFS(Transactions!$J:$J,Transactions!$G:$G,A89,Transactions!$B:$B,"&gt;="&amp;date_begin,Transactions!$B:$B,"&lt;="&amp;date_end)+SUMIFS(Transactions!$I:$I,Transactions!$G:$G,A89,Transactions!$B:$B,"&gt;="&amp;date_begin,Transactions!$B:$B,"&lt;="&amp;date_end))</f>
        <v>0</v>
      </c>
      <c r="E89" s="215">
        <f t="shared" si="9"/>
        <v>0</v>
      </c>
      <c r="F89" s="12">
        <f t="shared" si="10"/>
        <v>0</v>
      </c>
      <c r="G89" s="12"/>
    </row>
    <row r="90" spans="1:7" x14ac:dyDescent="0.2">
      <c r="A90" s="85" t="str">
        <v>Other_5</v>
      </c>
      <c r="B90" s="244"/>
      <c r="C90" s="205">
        <f t="shared" si="8"/>
        <v>0</v>
      </c>
      <c r="D90" s="214">
        <f>IF(A90=" - ",0,-SUMIFS(Transactions!$J:$J,Transactions!$G:$G,A90,Transactions!$B:$B,"&gt;="&amp;date_begin,Transactions!$B:$B,"&lt;="&amp;date_end)+SUMIFS(Transactions!$I:$I,Transactions!$G:$G,A90,Transactions!$B:$B,"&gt;="&amp;date_begin,Transactions!$B:$B,"&lt;="&amp;date_end))</f>
        <v>0</v>
      </c>
      <c r="E90" s="215">
        <f t="shared" si="9"/>
        <v>0</v>
      </c>
      <c r="F90" s="12">
        <f t="shared" si="10"/>
        <v>0</v>
      </c>
      <c r="G90" s="12"/>
    </row>
    <row r="91" spans="1:7" x14ac:dyDescent="0.2">
      <c r="A91" s="85" t="str">
        <v>Personal Supplies</v>
      </c>
      <c r="B91" s="244"/>
      <c r="C91" s="205">
        <f t="shared" si="8"/>
        <v>0</v>
      </c>
      <c r="D91" s="214">
        <f>IF(A91=" - ",0,-SUMIFS(Transactions!$J:$J,Transactions!$G:$G,A91,Transactions!$B:$B,"&gt;="&amp;date_begin,Transactions!$B:$B,"&lt;="&amp;date_end)+SUMIFS(Transactions!$I:$I,Transactions!$G:$G,A91,Transactions!$B:$B,"&gt;="&amp;date_begin,Transactions!$B:$B,"&lt;="&amp;date_end))</f>
        <v>0</v>
      </c>
      <c r="E91" s="215">
        <f t="shared" si="9"/>
        <v>0</v>
      </c>
      <c r="F91" s="12">
        <f t="shared" si="10"/>
        <v>0</v>
      </c>
      <c r="G91" s="12"/>
    </row>
    <row r="92" spans="1:7" x14ac:dyDescent="0.2">
      <c r="A92" s="85" t="str">
        <v>Retirement Fund</v>
      </c>
      <c r="B92" s="244"/>
      <c r="C92" s="205">
        <f t="shared" si="8"/>
        <v>0</v>
      </c>
      <c r="D92" s="214">
        <f>IF(A92=" - ",0,-SUMIFS(Transactions!$J:$J,Transactions!$G:$G,A92,Transactions!$B:$B,"&gt;="&amp;date_begin,Transactions!$B:$B,"&lt;="&amp;date_end)+SUMIFS(Transactions!$I:$I,Transactions!$G:$G,A92,Transactions!$B:$B,"&gt;="&amp;date_begin,Transactions!$B:$B,"&lt;="&amp;date_end))</f>
        <v>0</v>
      </c>
      <c r="E92" s="215">
        <f t="shared" si="9"/>
        <v>0</v>
      </c>
      <c r="F92" s="12">
        <f t="shared" si="10"/>
        <v>0</v>
      </c>
      <c r="G92" s="12"/>
    </row>
    <row r="93" spans="1:7" x14ac:dyDescent="0.2">
      <c r="A93" s="85" t="str">
        <v>Subscriptions/Dues</v>
      </c>
      <c r="B93" s="244"/>
      <c r="C93" s="205">
        <f t="shared" si="8"/>
        <v>0</v>
      </c>
      <c r="D93" s="214">
        <f>IF(A93=" - ",0,-SUMIFS(Transactions!$J:$J,Transactions!$G:$G,A93,Transactions!$B:$B,"&gt;="&amp;date_begin,Transactions!$B:$B,"&lt;="&amp;date_end)+SUMIFS(Transactions!$I:$I,Transactions!$G:$G,A93,Transactions!$B:$B,"&gt;="&amp;date_begin,Transactions!$B:$B,"&lt;="&amp;date_end))</f>
        <v>0</v>
      </c>
      <c r="E93" s="215">
        <f t="shared" si="9"/>
        <v>0</v>
      </c>
      <c r="F93" s="12">
        <f t="shared" si="10"/>
        <v>0</v>
      </c>
      <c r="G93" s="12"/>
    </row>
    <row r="94" spans="1:7" x14ac:dyDescent="0.2">
      <c r="A94" s="85" t="str">
        <v>Taxes</v>
      </c>
      <c r="B94" s="244"/>
      <c r="C94" s="205">
        <f t="shared" si="8"/>
        <v>0</v>
      </c>
      <c r="D94" s="214">
        <f>IF(A94=" - ",0,-SUMIFS(Transactions!$J:$J,Transactions!$G:$G,A94,Transactions!$B:$B,"&gt;="&amp;date_begin,Transactions!$B:$B,"&lt;="&amp;date_end)+SUMIFS(Transactions!$I:$I,Transactions!$G:$G,A94,Transactions!$B:$B,"&gt;="&amp;date_begin,Transactions!$B:$B,"&lt;="&amp;date_end))</f>
        <v>0</v>
      </c>
      <c r="E94" s="215">
        <f t="shared" si="9"/>
        <v>0</v>
      </c>
      <c r="F94" s="12">
        <f t="shared" si="10"/>
        <v>0</v>
      </c>
      <c r="G94" s="12"/>
    </row>
    <row r="95" spans="1:7" x14ac:dyDescent="0.2">
      <c r="A95" s="85" t="str">
        <v>Util. Electricity</v>
      </c>
      <c r="B95" s="244"/>
      <c r="C95" s="205">
        <f t="shared" si="8"/>
        <v>0</v>
      </c>
      <c r="D95" s="214">
        <f>IF(A95=" - ",0,-SUMIFS(Transactions!$J:$J,Transactions!$G:$G,A95,Transactions!$B:$B,"&gt;="&amp;date_begin,Transactions!$B:$B,"&lt;="&amp;date_end)+SUMIFS(Transactions!$I:$I,Transactions!$G:$G,A95,Transactions!$B:$B,"&gt;="&amp;date_begin,Transactions!$B:$B,"&lt;="&amp;date_end))</f>
        <v>0</v>
      </c>
      <c r="E95" s="215">
        <f t="shared" si="9"/>
        <v>0</v>
      </c>
      <c r="F95" s="12">
        <f t="shared" si="10"/>
        <v>0</v>
      </c>
      <c r="G95" s="12"/>
    </row>
    <row r="96" spans="1:7" x14ac:dyDescent="0.2">
      <c r="A96" s="85" t="str">
        <v>Util. Gas</v>
      </c>
      <c r="B96" s="244"/>
      <c r="C96" s="205">
        <f t="shared" si="8"/>
        <v>0</v>
      </c>
      <c r="D96" s="214">
        <f>IF(A96=" - ",0,-SUMIFS(Transactions!$J:$J,Transactions!$G:$G,A96,Transactions!$B:$B,"&gt;="&amp;date_begin,Transactions!$B:$B,"&lt;="&amp;date_end)+SUMIFS(Transactions!$I:$I,Transactions!$G:$G,A96,Transactions!$B:$B,"&gt;="&amp;date_begin,Transactions!$B:$B,"&lt;="&amp;date_end))</f>
        <v>0</v>
      </c>
      <c r="E96" s="215">
        <f t="shared" si="9"/>
        <v>0</v>
      </c>
      <c r="F96" s="12">
        <f t="shared" si="10"/>
        <v>0</v>
      </c>
      <c r="G96" s="12"/>
    </row>
    <row r="97" spans="1:7" x14ac:dyDescent="0.2">
      <c r="A97" s="85" t="str">
        <v>Util. Phone(s)</v>
      </c>
      <c r="B97" s="244"/>
      <c r="C97" s="205">
        <f t="shared" si="8"/>
        <v>0</v>
      </c>
      <c r="D97" s="214">
        <f>IF(A97=" - ",0,-SUMIFS(Transactions!$J:$J,Transactions!$G:$G,A97,Transactions!$B:$B,"&gt;="&amp;date_begin,Transactions!$B:$B,"&lt;="&amp;date_end)+SUMIFS(Transactions!$I:$I,Transactions!$G:$G,A97,Transactions!$B:$B,"&gt;="&amp;date_begin,Transactions!$B:$B,"&lt;="&amp;date_end))</f>
        <v>0</v>
      </c>
      <c r="E97" s="215">
        <f t="shared" si="9"/>
        <v>0</v>
      </c>
      <c r="F97" s="12">
        <f t="shared" si="10"/>
        <v>0</v>
      </c>
      <c r="G97" s="12"/>
    </row>
    <row r="98" spans="1:7" x14ac:dyDescent="0.2">
      <c r="A98" s="85" t="str">
        <v>Util. TV / Internet</v>
      </c>
      <c r="B98" s="244"/>
      <c r="C98" s="205">
        <f t="shared" si="8"/>
        <v>0</v>
      </c>
      <c r="D98" s="214">
        <f>IF(A98=" - ",0,-SUMIFS(Transactions!$J:$J,Transactions!$G:$G,A98,Transactions!$B:$B,"&gt;="&amp;date_begin,Transactions!$B:$B,"&lt;="&amp;date_end)+SUMIFS(Transactions!$I:$I,Transactions!$G:$G,A98,Transactions!$B:$B,"&gt;="&amp;date_begin,Transactions!$B:$B,"&lt;="&amp;date_end))</f>
        <v>0</v>
      </c>
      <c r="E98" s="215">
        <f t="shared" si="9"/>
        <v>0</v>
      </c>
      <c r="F98" s="12">
        <f t="shared" si="10"/>
        <v>0</v>
      </c>
      <c r="G98" s="12"/>
    </row>
    <row r="99" spans="1:7" x14ac:dyDescent="0.2">
      <c r="A99" s="85" t="str">
        <v>Util. Water</v>
      </c>
      <c r="B99" s="244"/>
      <c r="C99" s="205">
        <f t="shared" si="8"/>
        <v>0</v>
      </c>
      <c r="D99" s="214">
        <f>IF(A99=" - ",0,-SUMIFS(Transactions!$J:$J,Transactions!$G:$G,A99,Transactions!$B:$B,"&gt;="&amp;date_begin,Transactions!$B:$B,"&lt;="&amp;date_end)+SUMIFS(Transactions!$I:$I,Transactions!$G:$G,A99,Transactions!$B:$B,"&gt;="&amp;date_begin,Transactions!$B:$B,"&lt;="&amp;date_end))</f>
        <v>0</v>
      </c>
      <c r="E99" s="215">
        <f t="shared" si="9"/>
        <v>0</v>
      </c>
      <c r="F99" s="12">
        <f t="shared" si="10"/>
        <v>0</v>
      </c>
      <c r="G99" s="12"/>
    </row>
    <row r="100" spans="1:7" x14ac:dyDescent="0.2">
      <c r="A100" s="85" t="str">
        <v xml:space="preserve"> - </v>
      </c>
      <c r="B100" s="244"/>
      <c r="C100" s="205">
        <f t="shared" si="8"/>
        <v>0</v>
      </c>
      <c r="D100" s="214">
        <f>IF(A100=" - ",0,-SUMIFS(Transactions!$J:$J,Transactions!$G:$G,A100,Transactions!$B:$B,"&gt;="&amp;date_begin,Transactions!$B:$B,"&lt;="&amp;date_end)+SUMIFS(Transactions!$I:$I,Transactions!$G:$G,A100,Transactions!$B:$B,"&gt;="&amp;date_begin,Transactions!$B:$B,"&lt;="&amp;date_end))</f>
        <v>0</v>
      </c>
      <c r="E100" s="215">
        <f t="shared" si="9"/>
        <v>0</v>
      </c>
      <c r="F100" s="12">
        <f t="shared" si="10"/>
        <v>0</v>
      </c>
      <c r="G100" s="12"/>
    </row>
    <row r="101" spans="1:7" x14ac:dyDescent="0.2">
      <c r="A101" s="85" t="str">
        <v xml:space="preserve"> - </v>
      </c>
      <c r="B101" s="244"/>
      <c r="C101" s="205">
        <f t="shared" si="8"/>
        <v>0</v>
      </c>
      <c r="D101" s="214">
        <f>IF(A101=" - ",0,-SUMIFS(Transactions!$J:$J,Transactions!$G:$G,A101,Transactions!$B:$B,"&gt;="&amp;date_begin,Transactions!$B:$B,"&lt;="&amp;date_end)+SUMIFS(Transactions!$I:$I,Transactions!$G:$G,A101,Transactions!$B:$B,"&gt;="&amp;date_begin,Transactions!$B:$B,"&lt;="&amp;date_end))</f>
        <v>0</v>
      </c>
      <c r="E101" s="215">
        <f t="shared" si="9"/>
        <v>0</v>
      </c>
      <c r="F101" s="12">
        <f t="shared" si="10"/>
        <v>0</v>
      </c>
      <c r="G101" s="12"/>
    </row>
    <row r="102" spans="1:7" x14ac:dyDescent="0.2">
      <c r="A102" s="85" t="str">
        <v xml:space="preserve"> - </v>
      </c>
      <c r="B102" s="244"/>
      <c r="C102" s="205">
        <f t="shared" si="8"/>
        <v>0</v>
      </c>
      <c r="D102" s="214">
        <f>IF(A102=" - ",0,-SUMIFS(Transactions!$J:$J,Transactions!$G:$G,A102,Transactions!$B:$B,"&gt;="&amp;date_begin,Transactions!$B:$B,"&lt;="&amp;date_end)+SUMIFS(Transactions!$I:$I,Transactions!$G:$G,A102,Transactions!$B:$B,"&gt;="&amp;date_begin,Transactions!$B:$B,"&lt;="&amp;date_end))</f>
        <v>0</v>
      </c>
      <c r="E102" s="215">
        <f t="shared" si="9"/>
        <v>0</v>
      </c>
      <c r="F102" s="12">
        <f t="shared" si="10"/>
        <v>0</v>
      </c>
      <c r="G102" s="12"/>
    </row>
    <row r="103" spans="1:7" x14ac:dyDescent="0.2">
      <c r="A103" s="85" t="str">
        <v xml:space="preserve"> - </v>
      </c>
      <c r="B103" s="244"/>
      <c r="C103" s="205">
        <f t="shared" ref="C103:C156" si="11">IF($B$157=0," - ",B103/$B$157)</f>
        <v>0</v>
      </c>
      <c r="D103" s="214">
        <f>IF(A103=" - ",0,-SUMIFS(Transactions!$J:$J,Transactions!$G:$G,A103,Transactions!$B:$B,"&gt;="&amp;date_begin,Transactions!$B:$B,"&lt;="&amp;date_end)+SUMIFS(Transactions!$I:$I,Transactions!$G:$G,A103,Transactions!$B:$B,"&gt;="&amp;date_begin,Transactions!$B:$B,"&lt;="&amp;date_end))</f>
        <v>0</v>
      </c>
      <c r="E103" s="215">
        <f t="shared" ref="E103:E156" si="12">IF($D$157=0," - ",D103/$D$157)</f>
        <v>0</v>
      </c>
      <c r="F103" s="12">
        <f t="shared" ref="F103:F156" si="13">B103-D103</f>
        <v>0</v>
      </c>
      <c r="G103" s="12"/>
    </row>
    <row r="104" spans="1:7" x14ac:dyDescent="0.2">
      <c r="A104" s="85" t="str">
        <v xml:space="preserve"> - </v>
      </c>
      <c r="B104" s="244"/>
      <c r="C104" s="205">
        <f t="shared" si="11"/>
        <v>0</v>
      </c>
      <c r="D104" s="214">
        <f>IF(A104=" - ",0,-SUMIFS(Transactions!$J:$J,Transactions!$G:$G,A104,Transactions!$B:$B,"&gt;="&amp;date_begin,Transactions!$B:$B,"&lt;="&amp;date_end)+SUMIFS(Transactions!$I:$I,Transactions!$G:$G,A104,Transactions!$B:$B,"&gt;="&amp;date_begin,Transactions!$B:$B,"&lt;="&amp;date_end))</f>
        <v>0</v>
      </c>
      <c r="E104" s="215">
        <f t="shared" si="12"/>
        <v>0</v>
      </c>
      <c r="F104" s="12">
        <f t="shared" si="13"/>
        <v>0</v>
      </c>
      <c r="G104" s="12"/>
    </row>
    <row r="105" spans="1:7" x14ac:dyDescent="0.2">
      <c r="A105" s="85" t="str">
        <v xml:space="preserve"> - </v>
      </c>
      <c r="B105" s="244"/>
      <c r="C105" s="205">
        <f t="shared" si="11"/>
        <v>0</v>
      </c>
      <c r="D105" s="214">
        <f>IF(A105=" - ",0,-SUMIFS(Transactions!$J:$J,Transactions!$G:$G,A105,Transactions!$B:$B,"&gt;="&amp;date_begin,Transactions!$B:$B,"&lt;="&amp;date_end)+SUMIFS(Transactions!$I:$I,Transactions!$G:$G,A105,Transactions!$B:$B,"&gt;="&amp;date_begin,Transactions!$B:$B,"&lt;="&amp;date_end))</f>
        <v>0</v>
      </c>
      <c r="E105" s="215">
        <f t="shared" si="12"/>
        <v>0</v>
      </c>
      <c r="F105" s="12">
        <f t="shared" si="13"/>
        <v>0</v>
      </c>
      <c r="G105" s="12"/>
    </row>
    <row r="106" spans="1:7" hidden="1" x14ac:dyDescent="0.2">
      <c r="A106" s="85" t="str">
        <v xml:space="preserve"> - </v>
      </c>
      <c r="B106" s="244"/>
      <c r="C106" s="205">
        <f t="shared" si="11"/>
        <v>0</v>
      </c>
      <c r="D106" s="214">
        <f>IF(A106=" - ",0,-SUMIFS(Transactions!$J:$J,Transactions!$G:$G,A106,Transactions!$B:$B,"&gt;="&amp;date_begin,Transactions!$B:$B,"&lt;="&amp;date_end)+SUMIFS(Transactions!$I:$I,Transactions!$G:$G,A106,Transactions!$B:$B,"&gt;="&amp;date_begin,Transactions!$B:$B,"&lt;="&amp;date_end))</f>
        <v>0</v>
      </c>
      <c r="E106" s="215">
        <f t="shared" si="12"/>
        <v>0</v>
      </c>
      <c r="F106" s="12">
        <f t="shared" si="13"/>
        <v>0</v>
      </c>
      <c r="G106" s="12"/>
    </row>
    <row r="107" spans="1:7" hidden="1" x14ac:dyDescent="0.2">
      <c r="A107" s="85" t="str">
        <v xml:space="preserve"> - </v>
      </c>
      <c r="B107" s="244"/>
      <c r="C107" s="205">
        <f t="shared" si="11"/>
        <v>0</v>
      </c>
      <c r="D107" s="214">
        <f>IF(A107=" - ",0,-SUMIFS(Transactions!$J:$J,Transactions!$G:$G,A107,Transactions!$B:$B,"&gt;="&amp;date_begin,Transactions!$B:$B,"&lt;="&amp;date_end)+SUMIFS(Transactions!$I:$I,Transactions!$G:$G,A107,Transactions!$B:$B,"&gt;="&amp;date_begin,Transactions!$B:$B,"&lt;="&amp;date_end))</f>
        <v>0</v>
      </c>
      <c r="E107" s="215">
        <f t="shared" si="12"/>
        <v>0</v>
      </c>
      <c r="F107" s="12">
        <f t="shared" si="13"/>
        <v>0</v>
      </c>
      <c r="G107" s="12"/>
    </row>
    <row r="108" spans="1:7" hidden="1" x14ac:dyDescent="0.2">
      <c r="A108" s="85" t="str">
        <v xml:space="preserve"> - </v>
      </c>
      <c r="B108" s="244"/>
      <c r="C108" s="205">
        <f t="shared" si="11"/>
        <v>0</v>
      </c>
      <c r="D108" s="214">
        <f>IF(A108=" - ",0,-SUMIFS(Transactions!$J:$J,Transactions!$G:$G,A108,Transactions!$B:$B,"&gt;="&amp;date_begin,Transactions!$B:$B,"&lt;="&amp;date_end)+SUMIFS(Transactions!$I:$I,Transactions!$G:$G,A108,Transactions!$B:$B,"&gt;="&amp;date_begin,Transactions!$B:$B,"&lt;="&amp;date_end))</f>
        <v>0</v>
      </c>
      <c r="E108" s="215">
        <f t="shared" si="12"/>
        <v>0</v>
      </c>
      <c r="F108" s="12">
        <f t="shared" si="13"/>
        <v>0</v>
      </c>
      <c r="G108" s="12"/>
    </row>
    <row r="109" spans="1:7" hidden="1" x14ac:dyDescent="0.2">
      <c r="A109" s="85" t="str">
        <v xml:space="preserve"> - </v>
      </c>
      <c r="B109" s="244"/>
      <c r="C109" s="205">
        <f t="shared" si="11"/>
        <v>0</v>
      </c>
      <c r="D109" s="214">
        <f>IF(A109=" - ",0,-SUMIFS(Transactions!$J:$J,Transactions!$G:$G,A109,Transactions!$B:$B,"&gt;="&amp;date_begin,Transactions!$B:$B,"&lt;="&amp;date_end)+SUMIFS(Transactions!$I:$I,Transactions!$G:$G,A109,Transactions!$B:$B,"&gt;="&amp;date_begin,Transactions!$B:$B,"&lt;="&amp;date_end))</f>
        <v>0</v>
      </c>
      <c r="E109" s="215">
        <f t="shared" si="12"/>
        <v>0</v>
      </c>
      <c r="F109" s="12">
        <f t="shared" si="13"/>
        <v>0</v>
      </c>
      <c r="G109" s="12"/>
    </row>
    <row r="110" spans="1:7" hidden="1" x14ac:dyDescent="0.2">
      <c r="A110" s="85" t="str">
        <v xml:space="preserve"> - </v>
      </c>
      <c r="B110" s="244"/>
      <c r="C110" s="205">
        <f t="shared" si="11"/>
        <v>0</v>
      </c>
      <c r="D110" s="214">
        <f>IF(A110=" - ",0,-SUMIFS(Transactions!$J:$J,Transactions!$G:$G,A110,Transactions!$B:$B,"&gt;="&amp;date_begin,Transactions!$B:$B,"&lt;="&amp;date_end)+SUMIFS(Transactions!$I:$I,Transactions!$G:$G,A110,Transactions!$B:$B,"&gt;="&amp;date_begin,Transactions!$B:$B,"&lt;="&amp;date_end))</f>
        <v>0</v>
      </c>
      <c r="E110" s="215">
        <f t="shared" si="12"/>
        <v>0</v>
      </c>
      <c r="F110" s="12">
        <f t="shared" si="13"/>
        <v>0</v>
      </c>
      <c r="G110" s="12"/>
    </row>
    <row r="111" spans="1:7" hidden="1" x14ac:dyDescent="0.2">
      <c r="A111" s="85" t="str">
        <v xml:space="preserve"> - </v>
      </c>
      <c r="B111" s="244"/>
      <c r="C111" s="205">
        <f t="shared" si="11"/>
        <v>0</v>
      </c>
      <c r="D111" s="214">
        <f>IF(A111=" - ",0,-SUMIFS(Transactions!$J:$J,Transactions!$G:$G,A111,Transactions!$B:$B,"&gt;="&amp;date_begin,Transactions!$B:$B,"&lt;="&amp;date_end)+SUMIFS(Transactions!$I:$I,Transactions!$G:$G,A111,Transactions!$B:$B,"&gt;="&amp;date_begin,Transactions!$B:$B,"&lt;="&amp;date_end))</f>
        <v>0</v>
      </c>
      <c r="E111" s="215">
        <f t="shared" si="12"/>
        <v>0</v>
      </c>
      <c r="F111" s="12">
        <f t="shared" si="13"/>
        <v>0</v>
      </c>
      <c r="G111" s="12"/>
    </row>
    <row r="112" spans="1:7" hidden="1" x14ac:dyDescent="0.2">
      <c r="A112" s="85" t="str">
        <v xml:space="preserve"> - </v>
      </c>
      <c r="B112" s="244"/>
      <c r="C112" s="205">
        <f t="shared" si="11"/>
        <v>0</v>
      </c>
      <c r="D112" s="214">
        <f>IF(A112=" - ",0,-SUMIFS(Transactions!$J:$J,Transactions!$G:$G,A112,Transactions!$B:$B,"&gt;="&amp;date_begin,Transactions!$B:$B,"&lt;="&amp;date_end)+SUMIFS(Transactions!$I:$I,Transactions!$G:$G,A112,Transactions!$B:$B,"&gt;="&amp;date_begin,Transactions!$B:$B,"&lt;="&amp;date_end))</f>
        <v>0</v>
      </c>
      <c r="E112" s="215">
        <f t="shared" si="12"/>
        <v>0</v>
      </c>
      <c r="F112" s="12">
        <f t="shared" si="13"/>
        <v>0</v>
      </c>
      <c r="G112" s="12"/>
    </row>
    <row r="113" spans="1:7" hidden="1" x14ac:dyDescent="0.2">
      <c r="A113" s="85" t="str">
        <v xml:space="preserve"> - </v>
      </c>
      <c r="B113" s="244"/>
      <c r="C113" s="205">
        <f t="shared" si="11"/>
        <v>0</v>
      </c>
      <c r="D113" s="214">
        <f>IF(A113=" - ",0,-SUMIFS(Transactions!$J:$J,Transactions!$G:$G,A113,Transactions!$B:$B,"&gt;="&amp;date_begin,Transactions!$B:$B,"&lt;="&amp;date_end)+SUMIFS(Transactions!$I:$I,Transactions!$G:$G,A113,Transactions!$B:$B,"&gt;="&amp;date_begin,Transactions!$B:$B,"&lt;="&amp;date_end))</f>
        <v>0</v>
      </c>
      <c r="E113" s="215">
        <f t="shared" si="12"/>
        <v>0</v>
      </c>
      <c r="F113" s="12">
        <f t="shared" si="13"/>
        <v>0</v>
      </c>
      <c r="G113" s="12"/>
    </row>
    <row r="114" spans="1:7" hidden="1" x14ac:dyDescent="0.2">
      <c r="A114" s="85" t="str">
        <v xml:space="preserve"> - </v>
      </c>
      <c r="B114" s="244"/>
      <c r="C114" s="205">
        <f t="shared" si="11"/>
        <v>0</v>
      </c>
      <c r="D114" s="214">
        <f>IF(A114=" - ",0,-SUMIFS(Transactions!$J:$J,Transactions!$G:$G,A114,Transactions!$B:$B,"&gt;="&amp;date_begin,Transactions!$B:$B,"&lt;="&amp;date_end)+SUMIFS(Transactions!$I:$I,Transactions!$G:$G,A114,Transactions!$B:$B,"&gt;="&amp;date_begin,Transactions!$B:$B,"&lt;="&amp;date_end))</f>
        <v>0</v>
      </c>
      <c r="E114" s="215">
        <f t="shared" si="12"/>
        <v>0</v>
      </c>
      <c r="F114" s="12">
        <f t="shared" si="13"/>
        <v>0</v>
      </c>
      <c r="G114" s="12"/>
    </row>
    <row r="115" spans="1:7" hidden="1" x14ac:dyDescent="0.2">
      <c r="A115" s="85" t="str">
        <v xml:space="preserve"> - </v>
      </c>
      <c r="B115" s="244"/>
      <c r="C115" s="205">
        <f t="shared" si="11"/>
        <v>0</v>
      </c>
      <c r="D115" s="214">
        <f>IF(A115=" - ",0,-SUMIFS(Transactions!$J:$J,Transactions!$G:$G,A115,Transactions!$B:$B,"&gt;="&amp;date_begin,Transactions!$B:$B,"&lt;="&amp;date_end)+SUMIFS(Transactions!$I:$I,Transactions!$G:$G,A115,Transactions!$B:$B,"&gt;="&amp;date_begin,Transactions!$B:$B,"&lt;="&amp;date_end))</f>
        <v>0</v>
      </c>
      <c r="E115" s="215">
        <f t="shared" si="12"/>
        <v>0</v>
      </c>
      <c r="F115" s="12">
        <f t="shared" si="13"/>
        <v>0</v>
      </c>
      <c r="G115" s="12"/>
    </row>
    <row r="116" spans="1:7" hidden="1" x14ac:dyDescent="0.2">
      <c r="A116" s="85" t="str">
        <v xml:space="preserve"> - </v>
      </c>
      <c r="B116" s="244"/>
      <c r="C116" s="205">
        <f t="shared" si="11"/>
        <v>0</v>
      </c>
      <c r="D116" s="214">
        <f>IF(A116=" - ",0,-SUMIFS(Transactions!$J:$J,Transactions!$G:$G,A116,Transactions!$B:$B,"&gt;="&amp;date_begin,Transactions!$B:$B,"&lt;="&amp;date_end)+SUMIFS(Transactions!$I:$I,Transactions!$G:$G,A116,Transactions!$B:$B,"&gt;="&amp;date_begin,Transactions!$B:$B,"&lt;="&amp;date_end))</f>
        <v>0</v>
      </c>
      <c r="E116" s="215">
        <f t="shared" si="12"/>
        <v>0</v>
      </c>
      <c r="F116" s="12">
        <f t="shared" si="13"/>
        <v>0</v>
      </c>
      <c r="G116" s="12"/>
    </row>
    <row r="117" spans="1:7" hidden="1" x14ac:dyDescent="0.2">
      <c r="A117" s="85" t="str">
        <v xml:space="preserve"> - </v>
      </c>
      <c r="B117" s="244"/>
      <c r="C117" s="205">
        <f t="shared" si="11"/>
        <v>0</v>
      </c>
      <c r="D117" s="214">
        <f>IF(A117=" - ",0,-SUMIFS(Transactions!$J:$J,Transactions!$G:$G,A117,Transactions!$B:$B,"&gt;="&amp;date_begin,Transactions!$B:$B,"&lt;="&amp;date_end)+SUMIFS(Transactions!$I:$I,Transactions!$G:$G,A117,Transactions!$B:$B,"&gt;="&amp;date_begin,Transactions!$B:$B,"&lt;="&amp;date_end))</f>
        <v>0</v>
      </c>
      <c r="E117" s="215">
        <f t="shared" si="12"/>
        <v>0</v>
      </c>
      <c r="F117" s="12">
        <f t="shared" si="13"/>
        <v>0</v>
      </c>
      <c r="G117" s="12"/>
    </row>
    <row r="118" spans="1:7" hidden="1" x14ac:dyDescent="0.2">
      <c r="A118" s="85" t="str">
        <v xml:space="preserve"> - </v>
      </c>
      <c r="B118" s="244"/>
      <c r="C118" s="205">
        <f t="shared" si="11"/>
        <v>0</v>
      </c>
      <c r="D118" s="214">
        <f>IF(A118=" - ",0,-SUMIFS(Transactions!$J:$J,Transactions!$G:$G,A118,Transactions!$B:$B,"&gt;="&amp;date_begin,Transactions!$B:$B,"&lt;="&amp;date_end)+SUMIFS(Transactions!$I:$I,Transactions!$G:$G,A118,Transactions!$B:$B,"&gt;="&amp;date_begin,Transactions!$B:$B,"&lt;="&amp;date_end))</f>
        <v>0</v>
      </c>
      <c r="E118" s="215">
        <f t="shared" si="12"/>
        <v>0</v>
      </c>
      <c r="F118" s="12">
        <f t="shared" si="13"/>
        <v>0</v>
      </c>
      <c r="G118" s="12"/>
    </row>
    <row r="119" spans="1:7" hidden="1" x14ac:dyDescent="0.2">
      <c r="A119" s="85" t="str">
        <v xml:space="preserve"> - </v>
      </c>
      <c r="B119" s="244"/>
      <c r="C119" s="205">
        <f t="shared" si="11"/>
        <v>0</v>
      </c>
      <c r="D119" s="214">
        <f>IF(A119=" - ",0,-SUMIFS(Transactions!$J:$J,Transactions!$G:$G,A119,Transactions!$B:$B,"&gt;="&amp;date_begin,Transactions!$B:$B,"&lt;="&amp;date_end)+SUMIFS(Transactions!$I:$I,Transactions!$G:$G,A119,Transactions!$B:$B,"&gt;="&amp;date_begin,Transactions!$B:$B,"&lt;="&amp;date_end))</f>
        <v>0</v>
      </c>
      <c r="E119" s="215">
        <f t="shared" si="12"/>
        <v>0</v>
      </c>
      <c r="F119" s="12">
        <f t="shared" si="13"/>
        <v>0</v>
      </c>
      <c r="G119" s="12"/>
    </row>
    <row r="120" spans="1:7" hidden="1" x14ac:dyDescent="0.2">
      <c r="A120" s="85" t="str">
        <v xml:space="preserve"> - </v>
      </c>
      <c r="B120" s="244"/>
      <c r="C120" s="205">
        <f t="shared" si="11"/>
        <v>0</v>
      </c>
      <c r="D120" s="214">
        <f>IF(A120=" - ",0,-SUMIFS(Transactions!$J:$J,Transactions!$G:$G,A120,Transactions!$B:$B,"&gt;="&amp;date_begin,Transactions!$B:$B,"&lt;="&amp;date_end)+SUMIFS(Transactions!$I:$I,Transactions!$G:$G,A120,Transactions!$B:$B,"&gt;="&amp;date_begin,Transactions!$B:$B,"&lt;="&amp;date_end))</f>
        <v>0</v>
      </c>
      <c r="E120" s="215">
        <f t="shared" si="12"/>
        <v>0</v>
      </c>
      <c r="F120" s="12">
        <f t="shared" si="13"/>
        <v>0</v>
      </c>
      <c r="G120" s="12"/>
    </row>
    <row r="121" spans="1:7" hidden="1" x14ac:dyDescent="0.2">
      <c r="A121" s="85" t="str">
        <v xml:space="preserve"> - </v>
      </c>
      <c r="B121" s="244"/>
      <c r="C121" s="205">
        <f t="shared" si="11"/>
        <v>0</v>
      </c>
      <c r="D121" s="214">
        <f>IF(A121=" - ",0,-SUMIFS(Transactions!$J:$J,Transactions!$G:$G,A121,Transactions!$B:$B,"&gt;="&amp;date_begin,Transactions!$B:$B,"&lt;="&amp;date_end)+SUMIFS(Transactions!$I:$I,Transactions!$G:$G,A121,Transactions!$B:$B,"&gt;="&amp;date_begin,Transactions!$B:$B,"&lt;="&amp;date_end))</f>
        <v>0</v>
      </c>
      <c r="E121" s="215">
        <f t="shared" si="12"/>
        <v>0</v>
      </c>
      <c r="F121" s="12">
        <f t="shared" si="13"/>
        <v>0</v>
      </c>
      <c r="G121" s="12"/>
    </row>
    <row r="122" spans="1:7" hidden="1" x14ac:dyDescent="0.2">
      <c r="A122" s="85" t="str">
        <v xml:space="preserve"> - </v>
      </c>
      <c r="B122" s="244"/>
      <c r="C122" s="205">
        <f t="shared" si="11"/>
        <v>0</v>
      </c>
      <c r="D122" s="214">
        <f>IF(A122=" - ",0,-SUMIFS(Transactions!$J:$J,Transactions!$G:$G,A122,Transactions!$B:$B,"&gt;="&amp;date_begin,Transactions!$B:$B,"&lt;="&amp;date_end)+SUMIFS(Transactions!$I:$I,Transactions!$G:$G,A122,Transactions!$B:$B,"&gt;="&amp;date_begin,Transactions!$B:$B,"&lt;="&amp;date_end))</f>
        <v>0</v>
      </c>
      <c r="E122" s="215">
        <f t="shared" si="12"/>
        <v>0</v>
      </c>
      <c r="F122" s="12">
        <f t="shared" si="13"/>
        <v>0</v>
      </c>
      <c r="G122" s="12"/>
    </row>
    <row r="123" spans="1:7" hidden="1" x14ac:dyDescent="0.2">
      <c r="A123" s="85" t="str">
        <v xml:space="preserve"> - </v>
      </c>
      <c r="B123" s="244"/>
      <c r="C123" s="205">
        <f t="shared" si="11"/>
        <v>0</v>
      </c>
      <c r="D123" s="214">
        <f>IF(A123=" - ",0,-SUMIFS(Transactions!$J:$J,Transactions!$G:$G,A123,Transactions!$B:$B,"&gt;="&amp;date_begin,Transactions!$B:$B,"&lt;="&amp;date_end)+SUMIFS(Transactions!$I:$I,Transactions!$G:$G,A123,Transactions!$B:$B,"&gt;="&amp;date_begin,Transactions!$B:$B,"&lt;="&amp;date_end))</f>
        <v>0</v>
      </c>
      <c r="E123" s="215">
        <f t="shared" si="12"/>
        <v>0</v>
      </c>
      <c r="F123" s="12">
        <f t="shared" si="13"/>
        <v>0</v>
      </c>
      <c r="G123" s="12"/>
    </row>
    <row r="124" spans="1:7" hidden="1" x14ac:dyDescent="0.2">
      <c r="A124" s="85" t="str">
        <v xml:space="preserve"> - </v>
      </c>
      <c r="B124" s="244"/>
      <c r="C124" s="205">
        <f t="shared" si="11"/>
        <v>0</v>
      </c>
      <c r="D124" s="214">
        <f>IF(A124=" - ",0,-SUMIFS(Transactions!$J:$J,Transactions!$G:$G,A124,Transactions!$B:$B,"&gt;="&amp;date_begin,Transactions!$B:$B,"&lt;="&amp;date_end)+SUMIFS(Transactions!$I:$I,Transactions!$G:$G,A124,Transactions!$B:$B,"&gt;="&amp;date_begin,Transactions!$B:$B,"&lt;="&amp;date_end))</f>
        <v>0</v>
      </c>
      <c r="E124" s="215">
        <f t="shared" si="12"/>
        <v>0</v>
      </c>
      <c r="F124" s="12">
        <f t="shared" si="13"/>
        <v>0</v>
      </c>
      <c r="G124" s="12"/>
    </row>
    <row r="125" spans="1:7" hidden="1" x14ac:dyDescent="0.2">
      <c r="A125" s="85" t="str">
        <v xml:space="preserve"> - </v>
      </c>
      <c r="B125" s="244"/>
      <c r="C125" s="205">
        <f t="shared" si="11"/>
        <v>0</v>
      </c>
      <c r="D125" s="214">
        <f>IF(A125=" - ",0,-SUMIFS(Transactions!$J:$J,Transactions!$G:$G,A125,Transactions!$B:$B,"&gt;="&amp;date_begin,Transactions!$B:$B,"&lt;="&amp;date_end)+SUMIFS(Transactions!$I:$I,Transactions!$G:$G,A125,Transactions!$B:$B,"&gt;="&amp;date_begin,Transactions!$B:$B,"&lt;="&amp;date_end))</f>
        <v>0</v>
      </c>
      <c r="E125" s="215">
        <f t="shared" si="12"/>
        <v>0</v>
      </c>
      <c r="F125" s="12">
        <f t="shared" si="13"/>
        <v>0</v>
      </c>
      <c r="G125" s="12"/>
    </row>
    <row r="126" spans="1:7" hidden="1" x14ac:dyDescent="0.2">
      <c r="A126" s="85" t="str">
        <v xml:space="preserve"> - </v>
      </c>
      <c r="B126" s="244"/>
      <c r="C126" s="205">
        <f t="shared" si="11"/>
        <v>0</v>
      </c>
      <c r="D126" s="214">
        <f>IF(A126=" - ",0,-SUMIFS(Transactions!$J:$J,Transactions!$G:$G,A126,Transactions!$B:$B,"&gt;="&amp;date_begin,Transactions!$B:$B,"&lt;="&amp;date_end)+SUMIFS(Transactions!$I:$I,Transactions!$G:$G,A126,Transactions!$B:$B,"&gt;="&amp;date_begin,Transactions!$B:$B,"&lt;="&amp;date_end))</f>
        <v>0</v>
      </c>
      <c r="E126" s="215">
        <f t="shared" si="12"/>
        <v>0</v>
      </c>
      <c r="F126" s="12">
        <f t="shared" si="13"/>
        <v>0</v>
      </c>
      <c r="G126" s="12"/>
    </row>
    <row r="127" spans="1:7" hidden="1" x14ac:dyDescent="0.2">
      <c r="A127" s="85" t="str">
        <v xml:space="preserve"> - </v>
      </c>
      <c r="B127" s="244"/>
      <c r="C127" s="205">
        <f t="shared" si="11"/>
        <v>0</v>
      </c>
      <c r="D127" s="214">
        <f>IF(A127=" - ",0,-SUMIFS(Transactions!$J:$J,Transactions!$G:$G,A127,Transactions!$B:$B,"&gt;="&amp;date_begin,Transactions!$B:$B,"&lt;="&amp;date_end)+SUMIFS(Transactions!$I:$I,Transactions!$G:$G,A127,Transactions!$B:$B,"&gt;="&amp;date_begin,Transactions!$B:$B,"&lt;="&amp;date_end))</f>
        <v>0</v>
      </c>
      <c r="E127" s="215">
        <f t="shared" si="12"/>
        <v>0</v>
      </c>
      <c r="F127" s="12">
        <f t="shared" si="13"/>
        <v>0</v>
      </c>
      <c r="G127" s="12"/>
    </row>
    <row r="128" spans="1:7" hidden="1" x14ac:dyDescent="0.2">
      <c r="A128" s="85" t="str">
        <v xml:space="preserve"> - </v>
      </c>
      <c r="B128" s="244"/>
      <c r="C128" s="205">
        <f t="shared" si="11"/>
        <v>0</v>
      </c>
      <c r="D128" s="214">
        <f>IF(A128=" - ",0,-SUMIFS(Transactions!$J:$J,Transactions!$G:$G,A128,Transactions!$B:$B,"&gt;="&amp;date_begin,Transactions!$B:$B,"&lt;="&amp;date_end)+SUMIFS(Transactions!$I:$I,Transactions!$G:$G,A128,Transactions!$B:$B,"&gt;="&amp;date_begin,Transactions!$B:$B,"&lt;="&amp;date_end))</f>
        <v>0</v>
      </c>
      <c r="E128" s="215">
        <f t="shared" si="12"/>
        <v>0</v>
      </c>
      <c r="F128" s="12">
        <f t="shared" si="13"/>
        <v>0</v>
      </c>
      <c r="G128" s="12"/>
    </row>
    <row r="129" spans="1:7" hidden="1" x14ac:dyDescent="0.2">
      <c r="A129" s="85" t="str">
        <v xml:space="preserve"> - </v>
      </c>
      <c r="B129" s="244"/>
      <c r="C129" s="205">
        <f t="shared" si="11"/>
        <v>0</v>
      </c>
      <c r="D129" s="214">
        <f>IF(A129=" - ",0,-SUMIFS(Transactions!$J:$J,Transactions!$G:$G,A129,Transactions!$B:$B,"&gt;="&amp;date_begin,Transactions!$B:$B,"&lt;="&amp;date_end)+SUMIFS(Transactions!$I:$I,Transactions!$G:$G,A129,Transactions!$B:$B,"&gt;="&amp;date_begin,Transactions!$B:$B,"&lt;="&amp;date_end))</f>
        <v>0</v>
      </c>
      <c r="E129" s="215">
        <f t="shared" si="12"/>
        <v>0</v>
      </c>
      <c r="F129" s="12">
        <f t="shared" si="13"/>
        <v>0</v>
      </c>
      <c r="G129" s="12"/>
    </row>
    <row r="130" spans="1:7" hidden="1" x14ac:dyDescent="0.2">
      <c r="A130" s="85" t="str">
        <v xml:space="preserve"> - </v>
      </c>
      <c r="B130" s="244"/>
      <c r="C130" s="205">
        <f t="shared" si="11"/>
        <v>0</v>
      </c>
      <c r="D130" s="214">
        <f>IF(A130=" - ",0,-SUMIFS(Transactions!$J:$J,Transactions!$G:$G,A130,Transactions!$B:$B,"&gt;="&amp;date_begin,Transactions!$B:$B,"&lt;="&amp;date_end)+SUMIFS(Transactions!$I:$I,Transactions!$G:$G,A130,Transactions!$B:$B,"&gt;="&amp;date_begin,Transactions!$B:$B,"&lt;="&amp;date_end))</f>
        <v>0</v>
      </c>
      <c r="E130" s="215">
        <f t="shared" si="12"/>
        <v>0</v>
      </c>
      <c r="F130" s="12">
        <f t="shared" si="13"/>
        <v>0</v>
      </c>
      <c r="G130" s="12"/>
    </row>
    <row r="131" spans="1:7" hidden="1" x14ac:dyDescent="0.2">
      <c r="A131" s="85" t="str">
        <v xml:space="preserve"> - </v>
      </c>
      <c r="B131" s="244"/>
      <c r="C131" s="205">
        <f t="shared" si="11"/>
        <v>0</v>
      </c>
      <c r="D131" s="214">
        <f>IF(A131=" - ",0,-SUMIFS(Transactions!$J:$J,Transactions!$G:$G,A131,Transactions!$B:$B,"&gt;="&amp;date_begin,Transactions!$B:$B,"&lt;="&amp;date_end)+SUMIFS(Transactions!$I:$I,Transactions!$G:$G,A131,Transactions!$B:$B,"&gt;="&amp;date_begin,Transactions!$B:$B,"&lt;="&amp;date_end))</f>
        <v>0</v>
      </c>
      <c r="E131" s="215">
        <f t="shared" si="12"/>
        <v>0</v>
      </c>
      <c r="F131" s="12">
        <f t="shared" si="13"/>
        <v>0</v>
      </c>
      <c r="G131" s="12"/>
    </row>
    <row r="132" spans="1:7" hidden="1" x14ac:dyDescent="0.2">
      <c r="A132" s="85" t="str">
        <v xml:space="preserve"> - </v>
      </c>
      <c r="B132" s="244"/>
      <c r="C132" s="205">
        <f t="shared" si="11"/>
        <v>0</v>
      </c>
      <c r="D132" s="214">
        <f>IF(A132=" - ",0,-SUMIFS(Transactions!$J:$J,Transactions!$G:$G,A132,Transactions!$B:$B,"&gt;="&amp;date_begin,Transactions!$B:$B,"&lt;="&amp;date_end)+SUMIFS(Transactions!$I:$I,Transactions!$G:$G,A132,Transactions!$B:$B,"&gt;="&amp;date_begin,Transactions!$B:$B,"&lt;="&amp;date_end))</f>
        <v>0</v>
      </c>
      <c r="E132" s="215">
        <f t="shared" si="12"/>
        <v>0</v>
      </c>
      <c r="F132" s="12">
        <f t="shared" si="13"/>
        <v>0</v>
      </c>
      <c r="G132" s="12"/>
    </row>
    <row r="133" spans="1:7" hidden="1" x14ac:dyDescent="0.2">
      <c r="A133" s="85" t="str">
        <v xml:space="preserve"> - </v>
      </c>
      <c r="B133" s="244"/>
      <c r="C133" s="205">
        <f t="shared" si="11"/>
        <v>0</v>
      </c>
      <c r="D133" s="214">
        <f>IF(A133=" - ",0,-SUMIFS(Transactions!$J:$J,Transactions!$G:$G,A133,Transactions!$B:$B,"&gt;="&amp;date_begin,Transactions!$B:$B,"&lt;="&amp;date_end)+SUMIFS(Transactions!$I:$I,Transactions!$G:$G,A133,Transactions!$B:$B,"&gt;="&amp;date_begin,Transactions!$B:$B,"&lt;="&amp;date_end))</f>
        <v>0</v>
      </c>
      <c r="E133" s="215">
        <f t="shared" si="12"/>
        <v>0</v>
      </c>
      <c r="F133" s="12">
        <f t="shared" si="13"/>
        <v>0</v>
      </c>
      <c r="G133" s="12"/>
    </row>
    <row r="134" spans="1:7" hidden="1" x14ac:dyDescent="0.2">
      <c r="A134" s="85" t="str">
        <v xml:space="preserve"> - </v>
      </c>
      <c r="B134" s="244"/>
      <c r="C134" s="205">
        <f t="shared" si="11"/>
        <v>0</v>
      </c>
      <c r="D134" s="214">
        <f>IF(A134=" - ",0,-SUMIFS(Transactions!$J:$J,Transactions!$G:$G,A134,Transactions!$B:$B,"&gt;="&amp;date_begin,Transactions!$B:$B,"&lt;="&amp;date_end)+SUMIFS(Transactions!$I:$I,Transactions!$G:$G,A134,Transactions!$B:$B,"&gt;="&amp;date_begin,Transactions!$B:$B,"&lt;="&amp;date_end))</f>
        <v>0</v>
      </c>
      <c r="E134" s="215">
        <f t="shared" si="12"/>
        <v>0</v>
      </c>
      <c r="F134" s="12">
        <f t="shared" si="13"/>
        <v>0</v>
      </c>
      <c r="G134" s="12"/>
    </row>
    <row r="135" spans="1:7" hidden="1" x14ac:dyDescent="0.2">
      <c r="A135" s="85" t="str">
        <v xml:space="preserve"> - </v>
      </c>
      <c r="B135" s="244"/>
      <c r="C135" s="205">
        <f t="shared" si="11"/>
        <v>0</v>
      </c>
      <c r="D135" s="214">
        <f>IF(A135=" - ",0,-SUMIFS(Transactions!$J:$J,Transactions!$G:$G,A135,Transactions!$B:$B,"&gt;="&amp;date_begin,Transactions!$B:$B,"&lt;="&amp;date_end)+SUMIFS(Transactions!$I:$I,Transactions!$G:$G,A135,Transactions!$B:$B,"&gt;="&amp;date_begin,Transactions!$B:$B,"&lt;="&amp;date_end))</f>
        <v>0</v>
      </c>
      <c r="E135" s="215">
        <f t="shared" si="12"/>
        <v>0</v>
      </c>
      <c r="F135" s="12">
        <f t="shared" si="13"/>
        <v>0</v>
      </c>
      <c r="G135" s="12"/>
    </row>
    <row r="136" spans="1:7" hidden="1" x14ac:dyDescent="0.2">
      <c r="A136" s="85" t="str">
        <v xml:space="preserve"> - </v>
      </c>
      <c r="B136" s="244"/>
      <c r="C136" s="205">
        <f t="shared" si="11"/>
        <v>0</v>
      </c>
      <c r="D136" s="214">
        <f>IF(A136=" - ",0,-SUMIFS(Transactions!$J:$J,Transactions!$G:$G,A136,Transactions!$B:$B,"&gt;="&amp;date_begin,Transactions!$B:$B,"&lt;="&amp;date_end)+SUMIFS(Transactions!$I:$I,Transactions!$G:$G,A136,Transactions!$B:$B,"&gt;="&amp;date_begin,Transactions!$B:$B,"&lt;="&amp;date_end))</f>
        <v>0</v>
      </c>
      <c r="E136" s="215">
        <f t="shared" si="12"/>
        <v>0</v>
      </c>
      <c r="F136" s="12">
        <f t="shared" si="13"/>
        <v>0</v>
      </c>
      <c r="G136" s="12"/>
    </row>
    <row r="137" spans="1:7" hidden="1" x14ac:dyDescent="0.2">
      <c r="A137" s="85" t="str">
        <v xml:space="preserve"> - </v>
      </c>
      <c r="B137" s="244"/>
      <c r="C137" s="205">
        <f t="shared" si="11"/>
        <v>0</v>
      </c>
      <c r="D137" s="214">
        <f>IF(A137=" - ",0,-SUMIFS(Transactions!$J:$J,Transactions!$G:$G,A137,Transactions!$B:$B,"&gt;="&amp;date_begin,Transactions!$B:$B,"&lt;="&amp;date_end)+SUMIFS(Transactions!$I:$I,Transactions!$G:$G,A137,Transactions!$B:$B,"&gt;="&amp;date_begin,Transactions!$B:$B,"&lt;="&amp;date_end))</f>
        <v>0</v>
      </c>
      <c r="E137" s="215">
        <f t="shared" si="12"/>
        <v>0</v>
      </c>
      <c r="F137" s="12">
        <f t="shared" si="13"/>
        <v>0</v>
      </c>
      <c r="G137" s="12"/>
    </row>
    <row r="138" spans="1:7" hidden="1" x14ac:dyDescent="0.2">
      <c r="A138" s="85" t="str">
        <v xml:space="preserve"> - </v>
      </c>
      <c r="B138" s="244"/>
      <c r="C138" s="205">
        <f t="shared" si="11"/>
        <v>0</v>
      </c>
      <c r="D138" s="214">
        <f>IF(A138=" - ",0,-SUMIFS(Transactions!$J:$J,Transactions!$G:$G,A138,Transactions!$B:$B,"&gt;="&amp;date_begin,Transactions!$B:$B,"&lt;="&amp;date_end)+SUMIFS(Transactions!$I:$I,Transactions!$G:$G,A138,Transactions!$B:$B,"&gt;="&amp;date_begin,Transactions!$B:$B,"&lt;="&amp;date_end))</f>
        <v>0</v>
      </c>
      <c r="E138" s="215">
        <f t="shared" si="12"/>
        <v>0</v>
      </c>
      <c r="F138" s="12">
        <f t="shared" si="13"/>
        <v>0</v>
      </c>
      <c r="G138" s="12"/>
    </row>
    <row r="139" spans="1:7" hidden="1" x14ac:dyDescent="0.2">
      <c r="A139" s="85" t="str">
        <v xml:space="preserve"> - </v>
      </c>
      <c r="B139" s="244"/>
      <c r="C139" s="205">
        <f t="shared" si="11"/>
        <v>0</v>
      </c>
      <c r="D139" s="214">
        <f>IF(A139=" - ",0,-SUMIFS(Transactions!$J:$J,Transactions!$G:$G,A139,Transactions!$B:$B,"&gt;="&amp;date_begin,Transactions!$B:$B,"&lt;="&amp;date_end)+SUMIFS(Transactions!$I:$I,Transactions!$G:$G,A139,Transactions!$B:$B,"&gt;="&amp;date_begin,Transactions!$B:$B,"&lt;="&amp;date_end))</f>
        <v>0</v>
      </c>
      <c r="E139" s="215">
        <f t="shared" si="12"/>
        <v>0</v>
      </c>
      <c r="F139" s="12">
        <f t="shared" si="13"/>
        <v>0</v>
      </c>
      <c r="G139" s="12"/>
    </row>
    <row r="140" spans="1:7" hidden="1" x14ac:dyDescent="0.2">
      <c r="A140" s="85" t="str">
        <v xml:space="preserve"> - </v>
      </c>
      <c r="B140" s="244"/>
      <c r="C140" s="205">
        <f t="shared" si="11"/>
        <v>0</v>
      </c>
      <c r="D140" s="214">
        <f>IF(A140=" - ",0,-SUMIFS(Transactions!$J:$J,Transactions!$G:$G,A140,Transactions!$B:$B,"&gt;="&amp;date_begin,Transactions!$B:$B,"&lt;="&amp;date_end)+SUMIFS(Transactions!$I:$I,Transactions!$G:$G,A140,Transactions!$B:$B,"&gt;="&amp;date_begin,Transactions!$B:$B,"&lt;="&amp;date_end))</f>
        <v>0</v>
      </c>
      <c r="E140" s="215">
        <f t="shared" si="12"/>
        <v>0</v>
      </c>
      <c r="F140" s="12">
        <f t="shared" si="13"/>
        <v>0</v>
      </c>
      <c r="G140" s="12"/>
    </row>
    <row r="141" spans="1:7" hidden="1" x14ac:dyDescent="0.2">
      <c r="A141" s="85" t="str">
        <v xml:space="preserve"> - </v>
      </c>
      <c r="B141" s="244"/>
      <c r="C141" s="205">
        <f t="shared" si="11"/>
        <v>0</v>
      </c>
      <c r="D141" s="214">
        <f>IF(A141=" - ",0,-SUMIFS(Transactions!$J:$J,Transactions!$G:$G,A141,Transactions!$B:$B,"&gt;="&amp;date_begin,Transactions!$B:$B,"&lt;="&amp;date_end)+SUMIFS(Transactions!$I:$I,Transactions!$G:$G,A141,Transactions!$B:$B,"&gt;="&amp;date_begin,Transactions!$B:$B,"&lt;="&amp;date_end))</f>
        <v>0</v>
      </c>
      <c r="E141" s="215">
        <f t="shared" si="12"/>
        <v>0</v>
      </c>
      <c r="F141" s="12">
        <f t="shared" si="13"/>
        <v>0</v>
      </c>
      <c r="G141" s="12"/>
    </row>
    <row r="142" spans="1:7" hidden="1" x14ac:dyDescent="0.2">
      <c r="A142" s="85" t="str">
        <v xml:space="preserve"> - </v>
      </c>
      <c r="B142" s="244"/>
      <c r="C142" s="205">
        <f t="shared" si="11"/>
        <v>0</v>
      </c>
      <c r="D142" s="214">
        <f>IF(A142=" - ",0,-SUMIFS(Transactions!$J:$J,Transactions!$G:$G,A142,Transactions!$B:$B,"&gt;="&amp;date_begin,Transactions!$B:$B,"&lt;="&amp;date_end)+SUMIFS(Transactions!$I:$I,Transactions!$G:$G,A142,Transactions!$B:$B,"&gt;="&amp;date_begin,Transactions!$B:$B,"&lt;="&amp;date_end))</f>
        <v>0</v>
      </c>
      <c r="E142" s="215">
        <f t="shared" si="12"/>
        <v>0</v>
      </c>
      <c r="F142" s="12">
        <f t="shared" si="13"/>
        <v>0</v>
      </c>
      <c r="G142" s="12"/>
    </row>
    <row r="143" spans="1:7" hidden="1" x14ac:dyDescent="0.2">
      <c r="A143" s="85" t="str">
        <v xml:space="preserve"> - </v>
      </c>
      <c r="B143" s="244"/>
      <c r="C143" s="205">
        <f t="shared" si="11"/>
        <v>0</v>
      </c>
      <c r="D143" s="214">
        <f>IF(A143=" - ",0,-SUMIFS(Transactions!$J:$J,Transactions!$G:$G,A143,Transactions!$B:$B,"&gt;="&amp;date_begin,Transactions!$B:$B,"&lt;="&amp;date_end)+SUMIFS(Transactions!$I:$I,Transactions!$G:$G,A143,Transactions!$B:$B,"&gt;="&amp;date_begin,Transactions!$B:$B,"&lt;="&amp;date_end))</f>
        <v>0</v>
      </c>
      <c r="E143" s="215">
        <f t="shared" si="12"/>
        <v>0</v>
      </c>
      <c r="F143" s="12">
        <f t="shared" si="13"/>
        <v>0</v>
      </c>
      <c r="G143" s="12"/>
    </row>
    <row r="144" spans="1:7" hidden="1" x14ac:dyDescent="0.2">
      <c r="A144" s="85" t="str">
        <v xml:space="preserve"> - </v>
      </c>
      <c r="B144" s="244"/>
      <c r="C144" s="205">
        <f t="shared" si="11"/>
        <v>0</v>
      </c>
      <c r="D144" s="214">
        <f>IF(A144=" - ",0,-SUMIFS(Transactions!$J:$J,Transactions!$G:$G,A144,Transactions!$B:$B,"&gt;="&amp;date_begin,Transactions!$B:$B,"&lt;="&amp;date_end)+SUMIFS(Transactions!$I:$I,Transactions!$G:$G,A144,Transactions!$B:$B,"&gt;="&amp;date_begin,Transactions!$B:$B,"&lt;="&amp;date_end))</f>
        <v>0</v>
      </c>
      <c r="E144" s="215">
        <f t="shared" si="12"/>
        <v>0</v>
      </c>
      <c r="F144" s="12">
        <f t="shared" si="13"/>
        <v>0</v>
      </c>
      <c r="G144" s="12"/>
    </row>
    <row r="145" spans="1:7" hidden="1" x14ac:dyDescent="0.2">
      <c r="A145" s="85" t="str">
        <v xml:space="preserve"> - </v>
      </c>
      <c r="B145" s="244"/>
      <c r="C145" s="205">
        <f t="shared" si="11"/>
        <v>0</v>
      </c>
      <c r="D145" s="214">
        <f>IF(A145=" - ",0,-SUMIFS(Transactions!$J:$J,Transactions!$G:$G,A145,Transactions!$B:$B,"&gt;="&amp;date_begin,Transactions!$B:$B,"&lt;="&amp;date_end)+SUMIFS(Transactions!$I:$I,Transactions!$G:$G,A145,Transactions!$B:$B,"&gt;="&amp;date_begin,Transactions!$B:$B,"&lt;="&amp;date_end))</f>
        <v>0</v>
      </c>
      <c r="E145" s="215">
        <f t="shared" si="12"/>
        <v>0</v>
      </c>
      <c r="F145" s="12">
        <f t="shared" si="13"/>
        <v>0</v>
      </c>
      <c r="G145" s="12"/>
    </row>
    <row r="146" spans="1:7" hidden="1" x14ac:dyDescent="0.2">
      <c r="A146" s="85" t="str">
        <v xml:space="preserve"> - </v>
      </c>
      <c r="B146" s="244"/>
      <c r="C146" s="205">
        <f t="shared" si="11"/>
        <v>0</v>
      </c>
      <c r="D146" s="214">
        <f>IF(A146=" - ",0,-SUMIFS(Transactions!$J:$J,Transactions!$G:$G,A146,Transactions!$B:$B,"&gt;="&amp;date_begin,Transactions!$B:$B,"&lt;="&amp;date_end)+SUMIFS(Transactions!$I:$I,Transactions!$G:$G,A146,Transactions!$B:$B,"&gt;="&amp;date_begin,Transactions!$B:$B,"&lt;="&amp;date_end))</f>
        <v>0</v>
      </c>
      <c r="E146" s="215">
        <f t="shared" si="12"/>
        <v>0</v>
      </c>
      <c r="F146" s="12">
        <f t="shared" si="13"/>
        <v>0</v>
      </c>
      <c r="G146" s="12"/>
    </row>
    <row r="147" spans="1:7" hidden="1" x14ac:dyDescent="0.2">
      <c r="A147" s="85" t="str">
        <v xml:space="preserve"> - </v>
      </c>
      <c r="B147" s="244"/>
      <c r="C147" s="205">
        <f t="shared" si="11"/>
        <v>0</v>
      </c>
      <c r="D147" s="214">
        <f>IF(A147=" - ",0,-SUMIFS(Transactions!$J:$J,Transactions!$G:$G,A147,Transactions!$B:$B,"&gt;="&amp;date_begin,Transactions!$B:$B,"&lt;="&amp;date_end)+SUMIFS(Transactions!$I:$I,Transactions!$G:$G,A147,Transactions!$B:$B,"&gt;="&amp;date_begin,Transactions!$B:$B,"&lt;="&amp;date_end))</f>
        <v>0</v>
      </c>
      <c r="E147" s="215">
        <f t="shared" si="12"/>
        <v>0</v>
      </c>
      <c r="F147" s="12">
        <f t="shared" si="13"/>
        <v>0</v>
      </c>
      <c r="G147" s="12"/>
    </row>
    <row r="148" spans="1:7" hidden="1" x14ac:dyDescent="0.2">
      <c r="A148" s="85" t="str">
        <v xml:space="preserve"> - </v>
      </c>
      <c r="B148" s="244"/>
      <c r="C148" s="205">
        <f t="shared" si="11"/>
        <v>0</v>
      </c>
      <c r="D148" s="214">
        <f>IF(A148=" - ",0,-SUMIFS(Transactions!$J:$J,Transactions!$G:$G,A148,Transactions!$B:$B,"&gt;="&amp;date_begin,Transactions!$B:$B,"&lt;="&amp;date_end)+SUMIFS(Transactions!$I:$I,Transactions!$G:$G,A148,Transactions!$B:$B,"&gt;="&amp;date_begin,Transactions!$B:$B,"&lt;="&amp;date_end))</f>
        <v>0</v>
      </c>
      <c r="E148" s="215">
        <f t="shared" si="12"/>
        <v>0</v>
      </c>
      <c r="F148" s="12">
        <f t="shared" si="13"/>
        <v>0</v>
      </c>
      <c r="G148" s="12"/>
    </row>
    <row r="149" spans="1:7" hidden="1" x14ac:dyDescent="0.2">
      <c r="A149" s="85" t="str">
        <v xml:space="preserve"> - </v>
      </c>
      <c r="B149" s="244"/>
      <c r="C149" s="205">
        <f t="shared" si="11"/>
        <v>0</v>
      </c>
      <c r="D149" s="214">
        <f>IF(A149=" - ",0,-SUMIFS(Transactions!$J:$J,Transactions!$G:$G,A149,Transactions!$B:$B,"&gt;="&amp;date_begin,Transactions!$B:$B,"&lt;="&amp;date_end)+SUMIFS(Transactions!$I:$I,Transactions!$G:$G,A149,Transactions!$B:$B,"&gt;="&amp;date_begin,Transactions!$B:$B,"&lt;="&amp;date_end))</f>
        <v>0</v>
      </c>
      <c r="E149" s="215">
        <f t="shared" si="12"/>
        <v>0</v>
      </c>
      <c r="F149" s="12">
        <f t="shared" si="13"/>
        <v>0</v>
      </c>
      <c r="G149" s="12"/>
    </row>
    <row r="150" spans="1:7" hidden="1" x14ac:dyDescent="0.2">
      <c r="A150" s="85" t="str">
        <v xml:space="preserve"> - </v>
      </c>
      <c r="B150" s="244"/>
      <c r="C150" s="205">
        <f t="shared" si="11"/>
        <v>0</v>
      </c>
      <c r="D150" s="214">
        <f>IF(A150=" - ",0,-SUMIFS(Transactions!$J:$J,Transactions!$G:$G,A150,Transactions!$B:$B,"&gt;="&amp;date_begin,Transactions!$B:$B,"&lt;="&amp;date_end)+SUMIFS(Transactions!$I:$I,Transactions!$G:$G,A150,Transactions!$B:$B,"&gt;="&amp;date_begin,Transactions!$B:$B,"&lt;="&amp;date_end))</f>
        <v>0</v>
      </c>
      <c r="E150" s="215">
        <f t="shared" si="12"/>
        <v>0</v>
      </c>
      <c r="F150" s="12">
        <f t="shared" si="13"/>
        <v>0</v>
      </c>
      <c r="G150" s="12"/>
    </row>
    <row r="151" spans="1:7" hidden="1" x14ac:dyDescent="0.2">
      <c r="A151" s="85" t="str">
        <v xml:space="preserve"> - </v>
      </c>
      <c r="B151" s="244"/>
      <c r="C151" s="205">
        <f t="shared" si="11"/>
        <v>0</v>
      </c>
      <c r="D151" s="214">
        <f>IF(A151=" - ",0,-SUMIFS(Transactions!$J:$J,Transactions!$G:$G,A151,Transactions!$B:$B,"&gt;="&amp;date_begin,Transactions!$B:$B,"&lt;="&amp;date_end)+SUMIFS(Transactions!$I:$I,Transactions!$G:$G,A151,Transactions!$B:$B,"&gt;="&amp;date_begin,Transactions!$B:$B,"&lt;="&amp;date_end))</f>
        <v>0</v>
      </c>
      <c r="E151" s="215">
        <f t="shared" si="12"/>
        <v>0</v>
      </c>
      <c r="F151" s="12">
        <f t="shared" si="13"/>
        <v>0</v>
      </c>
      <c r="G151" s="12"/>
    </row>
    <row r="152" spans="1:7" hidden="1" x14ac:dyDescent="0.2">
      <c r="A152" s="85" t="str">
        <v xml:space="preserve"> - </v>
      </c>
      <c r="B152" s="244"/>
      <c r="C152" s="205">
        <f t="shared" si="11"/>
        <v>0</v>
      </c>
      <c r="D152" s="214">
        <f>IF(A152=" - ",0,-SUMIFS(Transactions!$J:$J,Transactions!$G:$G,A152,Transactions!$B:$B,"&gt;="&amp;date_begin,Transactions!$B:$B,"&lt;="&amp;date_end)+SUMIFS(Transactions!$I:$I,Transactions!$G:$G,A152,Transactions!$B:$B,"&gt;="&amp;date_begin,Transactions!$B:$B,"&lt;="&amp;date_end))</f>
        <v>0</v>
      </c>
      <c r="E152" s="215">
        <f t="shared" si="12"/>
        <v>0</v>
      </c>
      <c r="F152" s="12">
        <f t="shared" si="13"/>
        <v>0</v>
      </c>
      <c r="G152" s="12"/>
    </row>
    <row r="153" spans="1:7" hidden="1" x14ac:dyDescent="0.2">
      <c r="A153" s="85" t="str">
        <v xml:space="preserve"> - </v>
      </c>
      <c r="B153" s="244"/>
      <c r="C153" s="205">
        <f t="shared" si="11"/>
        <v>0</v>
      </c>
      <c r="D153" s="214">
        <f>IF(A153=" - ",0,-SUMIFS(Transactions!$J:$J,Transactions!$G:$G,A153,Transactions!$B:$B,"&gt;="&amp;date_begin,Transactions!$B:$B,"&lt;="&amp;date_end)+SUMIFS(Transactions!$I:$I,Transactions!$G:$G,A153,Transactions!$B:$B,"&gt;="&amp;date_begin,Transactions!$B:$B,"&lt;="&amp;date_end))</f>
        <v>0</v>
      </c>
      <c r="E153" s="215">
        <f t="shared" si="12"/>
        <v>0</v>
      </c>
      <c r="F153" s="12">
        <f t="shared" si="13"/>
        <v>0</v>
      </c>
      <c r="G153" s="12"/>
    </row>
    <row r="154" spans="1:7" hidden="1" x14ac:dyDescent="0.2">
      <c r="A154" s="85" t="str">
        <v xml:space="preserve"> - </v>
      </c>
      <c r="B154" s="244"/>
      <c r="C154" s="205">
        <f t="shared" si="11"/>
        <v>0</v>
      </c>
      <c r="D154" s="214">
        <f>IF(A154=" - ",0,-SUMIFS(Transactions!$J:$J,Transactions!$G:$G,A154,Transactions!$B:$B,"&gt;="&amp;date_begin,Transactions!$B:$B,"&lt;="&amp;date_end)+SUMIFS(Transactions!$I:$I,Transactions!$G:$G,A154,Transactions!$B:$B,"&gt;="&amp;date_begin,Transactions!$B:$B,"&lt;="&amp;date_end))</f>
        <v>0</v>
      </c>
      <c r="E154" s="215">
        <f t="shared" si="12"/>
        <v>0</v>
      </c>
      <c r="F154" s="12">
        <f t="shared" si="13"/>
        <v>0</v>
      </c>
      <c r="G154" s="12"/>
    </row>
    <row r="155" spans="1:7" hidden="1" x14ac:dyDescent="0.2">
      <c r="A155" s="85" t="str">
        <v xml:space="preserve"> - </v>
      </c>
      <c r="B155" s="244"/>
      <c r="C155" s="205">
        <f t="shared" si="11"/>
        <v>0</v>
      </c>
      <c r="D155" s="214">
        <f>IF(A155=" - ",0,-SUMIFS(Transactions!$J:$J,Transactions!$G:$G,A155,Transactions!$B:$B,"&gt;="&amp;date_begin,Transactions!$B:$B,"&lt;="&amp;date_end)+SUMIFS(Transactions!$I:$I,Transactions!$G:$G,A155,Transactions!$B:$B,"&gt;="&amp;date_begin,Transactions!$B:$B,"&lt;="&amp;date_end))</f>
        <v>0</v>
      </c>
      <c r="E155" s="215">
        <f t="shared" si="12"/>
        <v>0</v>
      </c>
      <c r="F155" s="12">
        <f t="shared" si="13"/>
        <v>0</v>
      </c>
      <c r="G155" s="12"/>
    </row>
    <row r="156" spans="1:7" hidden="1" x14ac:dyDescent="0.2">
      <c r="A156" s="85" t="str">
        <v xml:space="preserve"> - </v>
      </c>
      <c r="B156" s="244"/>
      <c r="C156" s="205">
        <f t="shared" si="11"/>
        <v>0</v>
      </c>
      <c r="D156" s="214">
        <f>IF(A156=" - ",0,-SUMIFS(Transactions!$J:$J,Transactions!$G:$G,A156,Transactions!$B:$B,"&gt;="&amp;date_begin,Transactions!$B:$B,"&lt;="&amp;date_end)+SUMIFS(Transactions!$I:$I,Transactions!$G:$G,A156,Transactions!$B:$B,"&gt;="&amp;date_begin,Transactions!$B:$B,"&lt;="&amp;date_end))</f>
        <v>0</v>
      </c>
      <c r="E156" s="215">
        <f t="shared" si="12"/>
        <v>0</v>
      </c>
      <c r="F156" s="12">
        <f t="shared" si="13"/>
        <v>0</v>
      </c>
      <c r="G156" s="12"/>
    </row>
    <row r="157" spans="1:7" x14ac:dyDescent="0.2">
      <c r="A157" s="13" t="s">
        <v>4</v>
      </c>
      <c r="B157" s="14">
        <f>SUM(B56:B156)</f>
        <v>250</v>
      </c>
      <c r="C157" s="14"/>
      <c r="D157" s="216">
        <f>SUM(D56:D156)</f>
        <v>115.2</v>
      </c>
      <c r="E157" s="216"/>
      <c r="F157" s="14">
        <f>SUM(F56:F156)</f>
        <v>134.80000000000001</v>
      </c>
      <c r="G157" s="14"/>
    </row>
  </sheetData>
  <sheetProtection formatCells="0" formatColumns="0" formatRows="0"/>
  <phoneticPr fontId="62" type="noConversion"/>
  <conditionalFormatting sqref="F54:G54 B24:G53 F157:G157 B57:G156">
    <cfRule type="cellIs" dxfId="0" priority="1" stopIfTrue="1" operator="lessThan">
      <formula>0</formula>
    </cfRule>
  </conditionalFormatting>
  <dataValidations count="1">
    <dataValidation type="list" allowBlank="1" showInputMessage="1" showErrorMessage="1" sqref="B5">
      <formula1>"Weekly,BiWeekly"</formula1>
    </dataValidation>
  </dataValidations>
  <hyperlinks>
    <hyperlink ref="A2" location="Help!A1" display="HELP"/>
  </hyperlinks>
  <printOptions horizontalCentered="1"/>
  <pageMargins left="0.5" right="0.5" top="0.35" bottom="0.35" header="0.5" footer="0.25"/>
  <pageSetup fitToHeight="0" orientation="portrait" r:id="rId1"/>
  <headerFooter alignWithMargins="0"/>
  <drawing r:id="rId2"/>
  <legacyDrawing r:id="rId3"/>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M55"/>
  <sheetViews>
    <sheetView showGridLines="0" tabSelected="1" zoomScaleNormal="100" workbookViewId="0">
      <selection activeCell="A19" sqref="A19"/>
    </sheetView>
  </sheetViews>
  <sheetFormatPr defaultColWidth="10.28515625" defaultRowHeight="12.75" x14ac:dyDescent="0.2"/>
  <cols>
    <col min="1" max="1" width="12.28515625" style="4" customWidth="1"/>
    <col min="2" max="2" width="8.7109375" style="4" customWidth="1"/>
    <col min="3" max="3" width="6.7109375" style="4" customWidth="1"/>
    <col min="4" max="4" width="29.5703125" style="4" customWidth="1"/>
    <col min="5" max="5" width="14.5703125" style="4" customWidth="1"/>
    <col min="6" max="7" width="11.5703125" style="4" customWidth="1"/>
    <col min="8" max="9" width="13.140625" style="4" customWidth="1"/>
    <col min="10" max="10" width="4.28515625" style="4" customWidth="1"/>
    <col min="11" max="11" width="55" style="93" customWidth="1"/>
    <col min="12" max="16384" width="10.28515625" style="4"/>
  </cols>
  <sheetData>
    <row r="1" spans="1:11" ht="30" customHeight="1" x14ac:dyDescent="0.2">
      <c r="A1" s="98" t="s">
        <v>178</v>
      </c>
      <c r="B1" s="98"/>
      <c r="C1" s="98"/>
      <c r="D1" s="98"/>
      <c r="E1" s="98"/>
      <c r="F1" s="98"/>
      <c r="G1" s="98"/>
      <c r="H1" s="98"/>
      <c r="I1" s="98"/>
      <c r="K1" s="243" t="s">
        <v>181</v>
      </c>
    </row>
    <row r="2" spans="1:11" s="101" customFormat="1" ht="14.85" customHeight="1" x14ac:dyDescent="0.3">
      <c r="A2" s="183" t="s">
        <v>0</v>
      </c>
      <c r="B2" s="111"/>
      <c r="C2" s="116"/>
      <c r="D2" s="99"/>
      <c r="E2" s="111"/>
      <c r="F2" s="116"/>
      <c r="G2" s="111"/>
      <c r="H2" s="111"/>
      <c r="I2" s="100" t="s">
        <v>179</v>
      </c>
    </row>
    <row r="3" spans="1:11" x14ac:dyDescent="0.2">
      <c r="A3" s="84"/>
      <c r="I3" s="54"/>
    </row>
    <row r="4" spans="1:11" ht="17.25" customHeight="1" x14ac:dyDescent="0.2">
      <c r="E4" s="91" t="s">
        <v>81</v>
      </c>
      <c r="F4" s="91" t="s">
        <v>95</v>
      </c>
      <c r="G4" s="91" t="s">
        <v>74</v>
      </c>
      <c r="H4" s="91" t="s">
        <v>75</v>
      </c>
      <c r="I4" s="91" t="s">
        <v>77</v>
      </c>
      <c r="K4" s="128" t="s">
        <v>166</v>
      </c>
    </row>
    <row r="5" spans="1:11" ht="14.25" x14ac:dyDescent="0.2">
      <c r="E5" s="55" t="s">
        <v>82</v>
      </c>
      <c r="F5" s="55" t="s">
        <v>36</v>
      </c>
      <c r="G5" s="8">
        <v>8000</v>
      </c>
      <c r="H5" s="56">
        <f t="shared" ref="H5:H14" si="0">IFERROR(I5/G5,0)</f>
        <v>0.15625</v>
      </c>
      <c r="I5" s="10">
        <f t="shared" ref="I5:I14" si="1">SUMIF($A$18:$A$55,$E5,$G$18:$G$55)-SUMIF($A$18:$A$55,$E5,$F$18:$F$55)</f>
        <v>1250</v>
      </c>
      <c r="J5" s="57"/>
      <c r="K5" s="128" t="s">
        <v>158</v>
      </c>
    </row>
    <row r="6" spans="1:11" ht="14.25" x14ac:dyDescent="0.2">
      <c r="E6" s="55" t="s">
        <v>83</v>
      </c>
      <c r="F6" s="55" t="s">
        <v>35</v>
      </c>
      <c r="G6" s="8">
        <v>1500</v>
      </c>
      <c r="H6" s="56">
        <f t="shared" si="0"/>
        <v>0.33333333333333331</v>
      </c>
      <c r="I6" s="10">
        <f t="shared" si="1"/>
        <v>500</v>
      </c>
      <c r="J6" s="57"/>
      <c r="K6" s="128" t="s">
        <v>159</v>
      </c>
    </row>
    <row r="7" spans="1:11" ht="13.5" customHeight="1" x14ac:dyDescent="0.2">
      <c r="E7" s="55" t="s">
        <v>84</v>
      </c>
      <c r="F7" s="55" t="s">
        <v>36</v>
      </c>
      <c r="G7" s="8"/>
      <c r="H7" s="56">
        <f t="shared" si="0"/>
        <v>0</v>
      </c>
      <c r="I7" s="10">
        <f t="shared" si="1"/>
        <v>0</v>
      </c>
      <c r="J7" s="57"/>
      <c r="K7" s="128" t="s">
        <v>182</v>
      </c>
    </row>
    <row r="8" spans="1:11" ht="14.25" x14ac:dyDescent="0.2">
      <c r="E8" s="55" t="s">
        <v>85</v>
      </c>
      <c r="F8" s="55" t="s">
        <v>35</v>
      </c>
      <c r="G8" s="8"/>
      <c r="H8" s="56">
        <f t="shared" si="0"/>
        <v>0</v>
      </c>
      <c r="I8" s="10">
        <f t="shared" si="1"/>
        <v>0</v>
      </c>
      <c r="J8" s="57"/>
    </row>
    <row r="9" spans="1:11" ht="14.25" x14ac:dyDescent="0.2">
      <c r="E9" s="55" t="s">
        <v>86</v>
      </c>
      <c r="F9" s="55" t="s">
        <v>35</v>
      </c>
      <c r="G9" s="8"/>
      <c r="H9" s="56">
        <f t="shared" si="0"/>
        <v>0</v>
      </c>
      <c r="I9" s="10">
        <f t="shared" si="1"/>
        <v>0</v>
      </c>
      <c r="J9" s="57"/>
      <c r="K9" s="153" t="s">
        <v>160</v>
      </c>
    </row>
    <row r="10" spans="1:11" ht="14.25" x14ac:dyDescent="0.2">
      <c r="E10" s="55"/>
      <c r="F10" s="55"/>
      <c r="G10" s="8"/>
      <c r="H10" s="56">
        <f t="shared" si="0"/>
        <v>0</v>
      </c>
      <c r="I10" s="10">
        <f t="shared" si="1"/>
        <v>0</v>
      </c>
      <c r="J10" s="57"/>
    </row>
    <row r="11" spans="1:11" ht="14.25" x14ac:dyDescent="0.2">
      <c r="E11" s="55"/>
      <c r="F11" s="55"/>
      <c r="G11" s="8"/>
      <c r="H11" s="56">
        <f t="shared" si="0"/>
        <v>0</v>
      </c>
      <c r="I11" s="10">
        <f t="shared" si="1"/>
        <v>0</v>
      </c>
      <c r="J11" s="57"/>
    </row>
    <row r="12" spans="1:11" ht="14.25" x14ac:dyDescent="0.2">
      <c r="E12" s="55"/>
      <c r="F12" s="55"/>
      <c r="G12" s="8"/>
      <c r="H12" s="56">
        <f t="shared" si="0"/>
        <v>0</v>
      </c>
      <c r="I12" s="10">
        <f t="shared" si="1"/>
        <v>0</v>
      </c>
      <c r="J12" s="57"/>
      <c r="K12" s="152" t="s">
        <v>65</v>
      </c>
    </row>
    <row r="13" spans="1:11" ht="14.25" x14ac:dyDescent="0.2">
      <c r="E13" s="55"/>
      <c r="F13" s="55"/>
      <c r="G13" s="8"/>
      <c r="H13" s="56">
        <f t="shared" si="0"/>
        <v>0</v>
      </c>
      <c r="I13" s="10">
        <f t="shared" si="1"/>
        <v>0</v>
      </c>
      <c r="J13" s="57"/>
      <c r="K13" s="93" t="s">
        <v>161</v>
      </c>
    </row>
    <row r="14" spans="1:11" ht="14.25" x14ac:dyDescent="0.2">
      <c r="E14" s="55"/>
      <c r="F14" s="55"/>
      <c r="G14" s="8"/>
      <c r="H14" s="56">
        <f t="shared" si="0"/>
        <v>0</v>
      </c>
      <c r="I14" s="10">
        <f t="shared" si="1"/>
        <v>0</v>
      </c>
      <c r="J14" s="57"/>
    </row>
    <row r="15" spans="1:11" x14ac:dyDescent="0.2">
      <c r="E15" s="149" t="s">
        <v>80</v>
      </c>
      <c r="F15" s="2"/>
      <c r="G15" s="3"/>
      <c r="H15" s="3"/>
      <c r="I15" s="3"/>
      <c r="K15" s="93" t="s">
        <v>157</v>
      </c>
    </row>
    <row r="16" spans="1:11" x14ac:dyDescent="0.2">
      <c r="H16" s="58" t="s">
        <v>87</v>
      </c>
      <c r="I16" s="59">
        <f>SUM(I4:I15)</f>
        <v>1750</v>
      </c>
    </row>
    <row r="18" spans="1:13" ht="28.5" customHeight="1" x14ac:dyDescent="0.2">
      <c r="A18" s="91" t="s">
        <v>81</v>
      </c>
      <c r="B18" s="91" t="s">
        <v>19</v>
      </c>
      <c r="C18" s="91" t="s">
        <v>20</v>
      </c>
      <c r="D18" s="96" t="s">
        <v>88</v>
      </c>
      <c r="E18" s="91" t="s">
        <v>58</v>
      </c>
      <c r="F18" s="91" t="s">
        <v>89</v>
      </c>
      <c r="G18" s="91" t="s">
        <v>90</v>
      </c>
      <c r="H18" s="97" t="s">
        <v>91</v>
      </c>
      <c r="I18" s="97" t="s">
        <v>92</v>
      </c>
    </row>
    <row r="19" spans="1:13" s="67" customFormat="1" ht="14.25" x14ac:dyDescent="0.2">
      <c r="A19" s="60" t="s">
        <v>82</v>
      </c>
      <c r="B19" s="61">
        <v>43101</v>
      </c>
      <c r="C19" s="60"/>
      <c r="D19" s="62" t="s">
        <v>143</v>
      </c>
      <c r="E19" s="63"/>
      <c r="F19" s="64"/>
      <c r="G19" s="65">
        <v>1250</v>
      </c>
      <c r="H19" s="73">
        <f ca="1">IF(AND(ISBLANK(F19),ISBLANK(G19))," - ",SUMIF($A$18:OFFSET(A19,0,0,1,1),$A19,$G$18:OFFSET(G19,0,0,1,1))-SUMIF($A$18:OFFSET(A19,0,0,1,1),$A19,$F$18:OFFSET(F19,0,0,1,1)))</f>
        <v>1250</v>
      </c>
      <c r="I19" s="73">
        <f ca="1">IF(AND(ISBLANK(F19),ISBLANK(G19))," - ",SUM($G$18:OFFSET(G19,0,0,1,1))-SUM($F$18:OFFSET(F19,0,0,1,1)))</f>
        <v>1250</v>
      </c>
      <c r="J19" s="66"/>
      <c r="K19" s="93" t="s">
        <v>94</v>
      </c>
      <c r="L19" s="4"/>
      <c r="M19" s="4"/>
    </row>
    <row r="20" spans="1:13" s="67" customFormat="1" ht="14.25" x14ac:dyDescent="0.2">
      <c r="A20" s="60" t="s">
        <v>83</v>
      </c>
      <c r="B20" s="61">
        <v>43101</v>
      </c>
      <c r="C20" s="68"/>
      <c r="D20" s="62" t="s">
        <v>143</v>
      </c>
      <c r="E20" s="63"/>
      <c r="F20" s="65"/>
      <c r="G20" s="65">
        <v>500</v>
      </c>
      <c r="H20" s="74">
        <f ca="1">IF(AND(ISBLANK(F20),ISBLANK(G20))," - ",SUMIF($A$18:OFFSET(A20,0,0,1,1),$A20,$G$18:OFFSET(G20,0,0,1,1))-SUMIF($A$18:OFFSET(A20,0,0,1,1),$A20,$F$18:OFFSET(F20,0,0,1,1)))</f>
        <v>500</v>
      </c>
      <c r="I20" s="74">
        <f ca="1">IF(AND(ISBLANK(F20),ISBLANK(G20))," - ",SUM($G$18:OFFSET(G20,0,0,1,1))-SUM($F$18:OFFSET(F20,0,0,1,1)))</f>
        <v>1750</v>
      </c>
      <c r="J20" s="66"/>
      <c r="K20" s="93"/>
      <c r="L20" s="4"/>
      <c r="M20" s="4"/>
    </row>
    <row r="21" spans="1:13" s="67" customFormat="1" ht="14.25" x14ac:dyDescent="0.2">
      <c r="A21" s="60"/>
      <c r="B21" s="61"/>
      <c r="C21" s="68"/>
      <c r="D21" s="62"/>
      <c r="E21" s="63"/>
      <c r="F21" s="65"/>
      <c r="G21" s="65"/>
      <c r="H21" s="74" t="str">
        <f ca="1">IF(AND(ISBLANK(F21),ISBLANK(G21))," - ",SUMIF($A$18:OFFSET(A21,0,0,1,1),$A21,$G$18:OFFSET(G21,0,0,1,1))-SUMIF($A$18:OFFSET(A21,0,0,1,1),$A21,$F$18:OFFSET(F21,0,0,1,1)))</f>
        <v xml:space="preserve"> - </v>
      </c>
      <c r="I21" s="74" t="str">
        <f ca="1">IF(AND(ISBLANK(F21),ISBLANK(G21))," - ",SUM($G$18:OFFSET(G21,0,0,1,1))-SUM($F$18:OFFSET(F21,0,0,1,1)))</f>
        <v xml:space="preserve"> - </v>
      </c>
      <c r="J21" s="66"/>
      <c r="K21" s="93"/>
      <c r="L21" s="4"/>
      <c r="M21" s="4"/>
    </row>
    <row r="22" spans="1:13" s="67" customFormat="1" ht="14.25" x14ac:dyDescent="0.2">
      <c r="A22" s="60"/>
      <c r="B22" s="61"/>
      <c r="C22" s="68"/>
      <c r="D22" s="62"/>
      <c r="E22" s="63"/>
      <c r="F22" s="65"/>
      <c r="G22" s="65"/>
      <c r="H22" s="74" t="str">
        <f ca="1">IF(AND(ISBLANK(F22),ISBLANK(G22))," - ",SUMIF($A$18:OFFSET(A22,0,0,1,1),$A22,$G$18:OFFSET(G22,0,0,1,1))-SUMIF($A$18:OFFSET(A22,0,0,1,1),$A22,$F$18:OFFSET(F22,0,0,1,1)))</f>
        <v xml:space="preserve"> - </v>
      </c>
      <c r="I22" s="74" t="str">
        <f ca="1">IF(AND(ISBLANK(F22),ISBLANK(G22))," - ",SUM($G$18:OFFSET(G22,0,0,1,1))-SUM($F$18:OFFSET(F22,0,0,1,1)))</f>
        <v xml:space="preserve"> - </v>
      </c>
      <c r="J22" s="66"/>
      <c r="L22" s="4"/>
      <c r="M22" s="4"/>
    </row>
    <row r="23" spans="1:13" s="67" customFormat="1" ht="14.25" x14ac:dyDescent="0.2">
      <c r="A23" s="60"/>
      <c r="B23" s="61"/>
      <c r="C23" s="68"/>
      <c r="D23" s="62"/>
      <c r="E23" s="63"/>
      <c r="F23" s="65"/>
      <c r="G23" s="65"/>
      <c r="H23" s="74" t="str">
        <f ca="1">IF(AND(ISBLANK(F23),ISBLANK(G23))," - ",SUMIF($A$18:OFFSET(A23,0,0,1,1),$A23,$G$18:OFFSET(G23,0,0,1,1))-SUMIF($A$18:OFFSET(A23,0,0,1,1),$A23,$F$18:OFFSET(F23,0,0,1,1)))</f>
        <v xml:space="preserve"> - </v>
      </c>
      <c r="I23" s="74" t="str">
        <f ca="1">IF(AND(ISBLANK(F23),ISBLANK(G23))," - ",SUM($G$18:OFFSET(G23,0,0,1,1))-SUM($F$18:OFFSET(F23,0,0,1,1)))</f>
        <v xml:space="preserve"> - </v>
      </c>
      <c r="J23" s="66"/>
      <c r="L23" s="4"/>
      <c r="M23" s="4"/>
    </row>
    <row r="24" spans="1:13" s="67" customFormat="1" ht="14.25" x14ac:dyDescent="0.2">
      <c r="A24" s="60"/>
      <c r="B24" s="61"/>
      <c r="C24" s="68"/>
      <c r="D24" s="62"/>
      <c r="E24" s="63"/>
      <c r="F24" s="65"/>
      <c r="G24" s="65"/>
      <c r="H24" s="74" t="str">
        <f ca="1">IF(AND(ISBLANK(F24),ISBLANK(G24))," - ",SUMIF($A$18:OFFSET(A24,0,0,1,1),$A24,$G$18:OFFSET(G24,0,0,1,1))-SUMIF($A$18:OFFSET(A24,0,0,1,1),$A24,$F$18:OFFSET(F24,0,0,1,1)))</f>
        <v xml:space="preserve"> - </v>
      </c>
      <c r="I24" s="74" t="str">
        <f ca="1">IF(AND(ISBLANK(F24),ISBLANK(G24))," - ",SUM($G$18:OFFSET(G24,0,0,1,1))-SUM($F$18:OFFSET(F24,0,0,1,1)))</f>
        <v xml:space="preserve"> - </v>
      </c>
      <c r="J24" s="66"/>
      <c r="K24" s="93"/>
      <c r="L24" s="4"/>
      <c r="M24" s="4"/>
    </row>
    <row r="25" spans="1:13" s="67" customFormat="1" ht="14.25" x14ac:dyDescent="0.2">
      <c r="A25" s="60"/>
      <c r="B25" s="61"/>
      <c r="C25" s="68"/>
      <c r="D25" s="62"/>
      <c r="E25" s="63"/>
      <c r="F25" s="65"/>
      <c r="G25" s="65"/>
      <c r="H25" s="74" t="str">
        <f ca="1">IF(AND(ISBLANK(F25),ISBLANK(G25))," - ",SUMIF($A$18:OFFSET(A25,0,0,1,1),$A25,$G$18:OFFSET(G25,0,0,1,1))-SUMIF($A$18:OFFSET(A25,0,0,1,1),$A25,$F$18:OFFSET(F25,0,0,1,1)))</f>
        <v xml:space="preserve"> - </v>
      </c>
      <c r="I25" s="74" t="str">
        <f ca="1">IF(AND(ISBLANK(F25),ISBLANK(G25))," - ",SUM($G$18:OFFSET(G25,0,0,1,1))-SUM($F$18:OFFSET(F25,0,0,1,1)))</f>
        <v xml:space="preserve"> - </v>
      </c>
      <c r="J25" s="66"/>
      <c r="K25" s="93"/>
      <c r="L25" s="4"/>
      <c r="M25" s="4"/>
    </row>
    <row r="26" spans="1:13" s="67" customFormat="1" ht="14.25" x14ac:dyDescent="0.2">
      <c r="A26" s="60"/>
      <c r="B26" s="61"/>
      <c r="C26" s="68"/>
      <c r="D26" s="62"/>
      <c r="E26" s="63"/>
      <c r="F26" s="65"/>
      <c r="G26" s="65"/>
      <c r="H26" s="74" t="str">
        <f ca="1">IF(AND(ISBLANK(F26),ISBLANK(G26))," - ",SUMIF($A$18:OFFSET(A26,0,0,1,1),$A26,$G$18:OFFSET(G26,0,0,1,1))-SUMIF($A$18:OFFSET(A26,0,0,1,1),$A26,$F$18:OFFSET(F26,0,0,1,1)))</f>
        <v xml:space="preserve"> - </v>
      </c>
      <c r="I26" s="74" t="str">
        <f ca="1">IF(AND(ISBLANK(F26),ISBLANK(G26))," - ",SUM($G$18:OFFSET(G26,0,0,1,1))-SUM($F$18:OFFSET(F26,0,0,1,1)))</f>
        <v xml:space="preserve"> - </v>
      </c>
      <c r="J26" s="66"/>
      <c r="K26" s="93"/>
      <c r="L26" s="4"/>
      <c r="M26" s="4"/>
    </row>
    <row r="27" spans="1:13" s="67" customFormat="1" ht="14.25" x14ac:dyDescent="0.2">
      <c r="A27" s="60"/>
      <c r="B27" s="61"/>
      <c r="C27" s="68"/>
      <c r="D27" s="62"/>
      <c r="E27" s="63"/>
      <c r="F27" s="65"/>
      <c r="G27" s="65"/>
      <c r="H27" s="74" t="str">
        <f ca="1">IF(AND(ISBLANK(F27),ISBLANK(G27))," - ",SUMIF($A$18:OFFSET(A27,0,0,1,1),$A27,$G$18:OFFSET(G27,0,0,1,1))-SUMIF($A$18:OFFSET(A27,0,0,1,1),$A27,$F$18:OFFSET(F27,0,0,1,1)))</f>
        <v xml:space="preserve"> - </v>
      </c>
      <c r="I27" s="74" t="str">
        <f ca="1">IF(AND(ISBLANK(F27),ISBLANK(G27))," - ",SUM($G$18:OFFSET(G27,0,0,1,1))-SUM($F$18:OFFSET(F27,0,0,1,1)))</f>
        <v xml:space="preserve"> - </v>
      </c>
      <c r="J27" s="66"/>
      <c r="K27" s="93"/>
      <c r="L27" s="4"/>
      <c r="M27" s="4"/>
    </row>
    <row r="28" spans="1:13" s="67" customFormat="1" ht="14.25" x14ac:dyDescent="0.2">
      <c r="A28" s="68"/>
      <c r="B28" s="61"/>
      <c r="C28" s="68"/>
      <c r="D28" s="62"/>
      <c r="E28" s="63"/>
      <c r="F28" s="65"/>
      <c r="G28" s="65"/>
      <c r="H28" s="74" t="str">
        <f ca="1">IF(AND(ISBLANK(F28),ISBLANK(G28))," - ",SUMIF($A$18:OFFSET(A28,0,0,1,1),$A28,$G$18:OFFSET(G28,0,0,1,1))-SUMIF($A$18:OFFSET(A28,0,0,1,1),$A28,$F$18:OFFSET(F28,0,0,1,1)))</f>
        <v xml:space="preserve"> - </v>
      </c>
      <c r="I28" s="74" t="str">
        <f ca="1">IF(AND(ISBLANK(F28),ISBLANK(G28))," - ",SUM($G$18:OFFSET(G28,0,0,1,1))-SUM($F$18:OFFSET(F28,0,0,1,1)))</f>
        <v xml:space="preserve"> - </v>
      </c>
      <c r="J28" s="66"/>
      <c r="K28" s="93"/>
      <c r="L28" s="4"/>
      <c r="M28" s="4"/>
    </row>
    <row r="29" spans="1:13" s="67" customFormat="1" ht="14.25" x14ac:dyDescent="0.2">
      <c r="A29" s="68"/>
      <c r="B29" s="61"/>
      <c r="C29" s="68"/>
      <c r="D29" s="62"/>
      <c r="E29" s="63"/>
      <c r="F29" s="65"/>
      <c r="G29" s="65"/>
      <c r="H29" s="74" t="str">
        <f ca="1">IF(AND(ISBLANK(F29),ISBLANK(G29))," - ",SUMIF($A$18:OFFSET(A29,0,0,1,1),$A29,$G$18:OFFSET(G29,0,0,1,1))-SUMIF($A$18:OFFSET(A29,0,0,1,1),$A29,$F$18:OFFSET(F29,0,0,1,1)))</f>
        <v xml:space="preserve"> - </v>
      </c>
      <c r="I29" s="74" t="str">
        <f ca="1">IF(AND(ISBLANK(F29),ISBLANK(G29))," - ",SUM($G$18:OFFSET(G29,0,0,1,1))-SUM($F$18:OFFSET(F29,0,0,1,1)))</f>
        <v xml:space="preserve"> - </v>
      </c>
      <c r="J29" s="66"/>
      <c r="K29" s="93"/>
      <c r="L29" s="4"/>
      <c r="M29" s="4"/>
    </row>
    <row r="30" spans="1:13" s="67" customFormat="1" ht="14.25" x14ac:dyDescent="0.2">
      <c r="A30" s="68"/>
      <c r="B30" s="61"/>
      <c r="C30" s="68"/>
      <c r="D30" s="62"/>
      <c r="E30" s="63"/>
      <c r="F30" s="65"/>
      <c r="G30" s="65"/>
      <c r="H30" s="74" t="str">
        <f ca="1">IF(AND(ISBLANK(F30),ISBLANK(G30))," - ",SUMIF($A$18:OFFSET(A30,0,0,1,1),$A30,$G$18:OFFSET(G30,0,0,1,1))-SUMIF($A$18:OFFSET(A30,0,0,1,1),$A30,$F$18:OFFSET(F30,0,0,1,1)))</f>
        <v xml:space="preserve"> - </v>
      </c>
      <c r="I30" s="74" t="str">
        <f ca="1">IF(AND(ISBLANK(F30),ISBLANK(G30))," - ",SUM($G$18:OFFSET(G30,0,0,1,1))-SUM($F$18:OFFSET(F30,0,0,1,1)))</f>
        <v xml:space="preserve"> - </v>
      </c>
      <c r="J30" s="66"/>
      <c r="K30" s="93"/>
      <c r="L30" s="4"/>
      <c r="M30" s="4"/>
    </row>
    <row r="31" spans="1:13" s="67" customFormat="1" ht="14.25" x14ac:dyDescent="0.2">
      <c r="A31" s="68"/>
      <c r="B31" s="61"/>
      <c r="C31" s="68"/>
      <c r="D31" s="62"/>
      <c r="E31" s="63"/>
      <c r="F31" s="65"/>
      <c r="G31" s="65"/>
      <c r="H31" s="74" t="str">
        <f ca="1">IF(AND(ISBLANK(F31),ISBLANK(G31))," - ",SUMIF($A$18:OFFSET(A31,0,0,1,1),$A31,$G$18:OFFSET(G31,0,0,1,1))-SUMIF($A$18:OFFSET(A31,0,0,1,1),$A31,$F$18:OFFSET(F31,0,0,1,1)))</f>
        <v xml:space="preserve"> - </v>
      </c>
      <c r="I31" s="74" t="str">
        <f ca="1">IF(AND(ISBLANK(F31),ISBLANK(G31))," - ",SUM($G$18:OFFSET(G31,0,0,1,1))-SUM($F$18:OFFSET(F31,0,0,1,1)))</f>
        <v xml:space="preserve"> - </v>
      </c>
      <c r="J31" s="66"/>
      <c r="K31" s="93"/>
      <c r="L31" s="4"/>
      <c r="M31" s="4"/>
    </row>
    <row r="32" spans="1:13" s="67" customFormat="1" ht="14.25" x14ac:dyDescent="0.2">
      <c r="A32" s="68"/>
      <c r="B32" s="61"/>
      <c r="C32" s="68"/>
      <c r="D32" s="62"/>
      <c r="E32" s="63"/>
      <c r="F32" s="65"/>
      <c r="G32" s="65"/>
      <c r="H32" s="74" t="str">
        <f ca="1">IF(AND(ISBLANK(F32),ISBLANK(G32))," - ",SUMIF($A$18:OFFSET(A32,0,0,1,1),$A32,$G$18:OFFSET(G32,0,0,1,1))-SUMIF($A$18:OFFSET(A32,0,0,1,1),$A32,$F$18:OFFSET(F32,0,0,1,1)))</f>
        <v xml:space="preserve"> - </v>
      </c>
      <c r="I32" s="74" t="str">
        <f ca="1">IF(AND(ISBLANK(F32),ISBLANK(G32))," - ",SUM($G$18:OFFSET(G32,0,0,1,1))-SUM($F$18:OFFSET(F32,0,0,1,1)))</f>
        <v xml:space="preserve"> - </v>
      </c>
      <c r="J32" s="66"/>
      <c r="K32" s="93"/>
      <c r="L32" s="4"/>
      <c r="M32" s="4"/>
    </row>
    <row r="33" spans="1:13" s="67" customFormat="1" ht="14.25" x14ac:dyDescent="0.2">
      <c r="A33" s="68"/>
      <c r="B33" s="61"/>
      <c r="C33" s="68"/>
      <c r="D33" s="62"/>
      <c r="E33" s="63"/>
      <c r="F33" s="65"/>
      <c r="G33" s="65"/>
      <c r="H33" s="74" t="str">
        <f ca="1">IF(AND(ISBLANK(F33),ISBLANK(G33))," - ",SUMIF($A$18:OFFSET(A33,0,0,1,1),$A33,$G$18:OFFSET(G33,0,0,1,1))-SUMIF($A$18:OFFSET(A33,0,0,1,1),$A33,$F$18:OFFSET(F33,0,0,1,1)))</f>
        <v xml:space="preserve"> - </v>
      </c>
      <c r="I33" s="74" t="str">
        <f ca="1">IF(AND(ISBLANK(F33),ISBLANK(G33))," - ",SUM($G$18:OFFSET(G33,0,0,1,1))-SUM($F$18:OFFSET(F33,0,0,1,1)))</f>
        <v xml:space="preserve"> - </v>
      </c>
      <c r="J33" s="66"/>
      <c r="K33" s="93"/>
      <c r="L33" s="4"/>
      <c r="M33" s="4"/>
    </row>
    <row r="34" spans="1:13" s="67" customFormat="1" ht="14.25" x14ac:dyDescent="0.2">
      <c r="A34" s="68"/>
      <c r="B34" s="61"/>
      <c r="C34" s="68"/>
      <c r="D34" s="62"/>
      <c r="E34" s="63"/>
      <c r="F34" s="65"/>
      <c r="G34" s="65"/>
      <c r="H34" s="74" t="str">
        <f ca="1">IF(AND(ISBLANK(F34),ISBLANK(G34))," - ",SUMIF($A$18:OFFSET(A34,0,0,1,1),$A34,$G$18:OFFSET(G34,0,0,1,1))-SUMIF($A$18:OFFSET(A34,0,0,1,1),$A34,$F$18:OFFSET(F34,0,0,1,1)))</f>
        <v xml:space="preserve"> - </v>
      </c>
      <c r="I34" s="74" t="str">
        <f ca="1">IF(AND(ISBLANK(F34),ISBLANK(G34))," - ",SUM($G$18:OFFSET(G34,0,0,1,1))-SUM($F$18:OFFSET(F34,0,0,1,1)))</f>
        <v xml:space="preserve"> - </v>
      </c>
      <c r="J34" s="66"/>
      <c r="K34" s="93"/>
      <c r="L34" s="4"/>
      <c r="M34" s="4"/>
    </row>
    <row r="35" spans="1:13" ht="14.25" x14ac:dyDescent="0.2">
      <c r="A35" s="68"/>
      <c r="B35" s="61"/>
      <c r="C35" s="68"/>
      <c r="D35" s="62"/>
      <c r="E35" s="63"/>
      <c r="F35" s="65"/>
      <c r="G35" s="65"/>
      <c r="H35" s="74" t="str">
        <f ca="1">IF(AND(ISBLANK(F35),ISBLANK(G35))," - ",SUMIF($A$18:OFFSET(A35,0,0,1,1),$A35,$G$18:OFFSET(G35,0,0,1,1))-SUMIF($A$18:OFFSET(A35,0,0,1,1),$A35,$F$18:OFFSET(F35,0,0,1,1)))</f>
        <v xml:space="preserve"> - </v>
      </c>
      <c r="I35" s="74" t="str">
        <f ca="1">IF(AND(ISBLANK(F35),ISBLANK(G35))," - ",SUM($G$18:OFFSET(G35,0,0,1,1))-SUM($F$18:OFFSET(F35,0,0,1,1)))</f>
        <v xml:space="preserve"> - </v>
      </c>
      <c r="J35" s="57"/>
    </row>
    <row r="36" spans="1:13" ht="14.25" x14ac:dyDescent="0.2">
      <c r="A36" s="68"/>
      <c r="B36" s="61"/>
      <c r="C36" s="68"/>
      <c r="D36" s="62"/>
      <c r="E36" s="63"/>
      <c r="F36" s="65"/>
      <c r="G36" s="65"/>
      <c r="H36" s="74" t="str">
        <f ca="1">IF(AND(ISBLANK(F36),ISBLANK(G36))," - ",SUMIF($A$18:OFFSET(A36,0,0,1,1),$A36,$G$18:OFFSET(G36,0,0,1,1))-SUMIF($A$18:OFFSET(A36,0,0,1,1),$A36,$F$18:OFFSET(F36,0,0,1,1)))</f>
        <v xml:space="preserve"> - </v>
      </c>
      <c r="I36" s="74" t="str">
        <f ca="1">IF(AND(ISBLANK(F36),ISBLANK(G36))," - ",SUM($G$18:OFFSET(G36,0,0,1,1))-SUM($F$18:OFFSET(F36,0,0,1,1)))</f>
        <v xml:space="preserve"> - </v>
      </c>
      <c r="J36" s="57"/>
    </row>
    <row r="37" spans="1:13" ht="14.25" x14ac:dyDescent="0.2">
      <c r="A37" s="68"/>
      <c r="B37" s="61"/>
      <c r="C37" s="68"/>
      <c r="D37" s="62"/>
      <c r="E37" s="63"/>
      <c r="F37" s="65"/>
      <c r="G37" s="65"/>
      <c r="H37" s="74" t="str">
        <f ca="1">IF(AND(ISBLANK(F37),ISBLANK(G37))," - ",SUMIF($A$18:OFFSET(A37,0,0,1,1),$A37,$G$18:OFFSET(G37,0,0,1,1))-SUMIF($A$18:OFFSET(A37,0,0,1,1),$A37,$F$18:OFFSET(F37,0,0,1,1)))</f>
        <v xml:space="preserve"> - </v>
      </c>
      <c r="I37" s="74" t="str">
        <f ca="1">IF(AND(ISBLANK(F37),ISBLANK(G37))," - ",SUM($G$18:OFFSET(G37,0,0,1,1))-SUM($F$18:OFFSET(F37,0,0,1,1)))</f>
        <v xml:space="preserve"> - </v>
      </c>
      <c r="J37" s="57"/>
    </row>
    <row r="38" spans="1:13" ht="14.25" x14ac:dyDescent="0.2">
      <c r="A38" s="68"/>
      <c r="B38" s="61"/>
      <c r="C38" s="68"/>
      <c r="D38" s="62"/>
      <c r="E38" s="63"/>
      <c r="F38" s="65"/>
      <c r="G38" s="65"/>
      <c r="H38" s="74" t="str">
        <f ca="1">IF(AND(ISBLANK(F38),ISBLANK(G38))," - ",SUMIF($A$18:OFFSET(A38,0,0,1,1),$A38,$G$18:OFFSET(G38,0,0,1,1))-SUMIF($A$18:OFFSET(A38,0,0,1,1),$A38,$F$18:OFFSET(F38,0,0,1,1)))</f>
        <v xml:space="preserve"> - </v>
      </c>
      <c r="I38" s="74" t="str">
        <f ca="1">IF(AND(ISBLANK(F38),ISBLANK(G38))," - ",SUM($G$18:OFFSET(G38,0,0,1,1))-SUM($F$18:OFFSET(F38,0,0,1,1)))</f>
        <v xml:space="preserve"> - </v>
      </c>
      <c r="J38" s="57"/>
    </row>
    <row r="39" spans="1:13" ht="14.25" x14ac:dyDescent="0.2">
      <c r="A39" s="68"/>
      <c r="B39" s="61"/>
      <c r="C39" s="68"/>
      <c r="D39" s="62"/>
      <c r="E39" s="63"/>
      <c r="F39" s="65"/>
      <c r="G39" s="65"/>
      <c r="H39" s="74" t="str">
        <f ca="1">IF(AND(ISBLANK(F39),ISBLANK(G39))," - ",SUMIF($A$18:OFFSET(A39,0,0,1,1),$A39,$G$18:OFFSET(G39,0,0,1,1))-SUMIF($A$18:OFFSET(A39,0,0,1,1),$A39,$F$18:OFFSET(F39,0,0,1,1)))</f>
        <v xml:space="preserve"> - </v>
      </c>
      <c r="I39" s="74" t="str">
        <f ca="1">IF(AND(ISBLANK(F39),ISBLANK(G39))," - ",SUM($G$18:OFFSET(G39,0,0,1,1))-SUM($F$18:OFFSET(F39,0,0,1,1)))</f>
        <v xml:space="preserve"> - </v>
      </c>
      <c r="J39" s="57"/>
    </row>
    <row r="40" spans="1:13" ht="14.25" x14ac:dyDescent="0.2">
      <c r="A40" s="68"/>
      <c r="B40" s="61"/>
      <c r="C40" s="68"/>
      <c r="D40" s="62"/>
      <c r="E40" s="63"/>
      <c r="F40" s="65"/>
      <c r="G40" s="65"/>
      <c r="H40" s="74" t="str">
        <f ca="1">IF(AND(ISBLANK(F40),ISBLANK(G40))," - ",SUMIF($A$18:OFFSET(A40,0,0,1,1),$A40,$G$18:OFFSET(G40,0,0,1,1))-SUMIF($A$18:OFFSET(A40,0,0,1,1),$A40,$F$18:OFFSET(F40,0,0,1,1)))</f>
        <v xml:space="preserve"> - </v>
      </c>
      <c r="I40" s="74" t="str">
        <f ca="1">IF(AND(ISBLANK(F40),ISBLANK(G40))," - ",SUM($G$18:OFFSET(G40,0,0,1,1))-SUM($F$18:OFFSET(F40,0,0,1,1)))</f>
        <v xml:space="preserve"> - </v>
      </c>
      <c r="J40" s="57"/>
    </row>
    <row r="41" spans="1:13" ht="14.25" x14ac:dyDescent="0.2">
      <c r="A41" s="68"/>
      <c r="B41" s="61"/>
      <c r="C41" s="68"/>
      <c r="D41" s="62"/>
      <c r="E41" s="63"/>
      <c r="F41" s="65"/>
      <c r="G41" s="65"/>
      <c r="H41" s="74" t="str">
        <f ca="1">IF(AND(ISBLANK(F41),ISBLANK(G41))," - ",SUMIF($A$18:OFFSET(A41,0,0,1,1),$A41,$G$18:OFFSET(G41,0,0,1,1))-SUMIF($A$18:OFFSET(A41,0,0,1,1),$A41,$F$18:OFFSET(F41,0,0,1,1)))</f>
        <v xml:space="preserve"> - </v>
      </c>
      <c r="I41" s="74" t="str">
        <f ca="1">IF(AND(ISBLANK(F41),ISBLANK(G41))," - ",SUM($G$18:OFFSET(G41,0,0,1,1))-SUM($F$18:OFFSET(F41,0,0,1,1)))</f>
        <v xml:space="preserve"> - </v>
      </c>
      <c r="J41" s="57"/>
    </row>
    <row r="42" spans="1:13" ht="14.25" x14ac:dyDescent="0.2">
      <c r="A42" s="68"/>
      <c r="B42" s="61"/>
      <c r="C42" s="68"/>
      <c r="D42" s="62"/>
      <c r="E42" s="63"/>
      <c r="F42" s="65"/>
      <c r="G42" s="65"/>
      <c r="H42" s="74" t="str">
        <f ca="1">IF(AND(ISBLANK(F42),ISBLANK(G42))," - ",SUMIF($A$18:OFFSET(A42,0,0,1,1),$A42,$G$18:OFFSET(G42,0,0,1,1))-SUMIF($A$18:OFFSET(A42,0,0,1,1),$A42,$F$18:OFFSET(F42,0,0,1,1)))</f>
        <v xml:space="preserve"> - </v>
      </c>
      <c r="I42" s="74" t="str">
        <f ca="1">IF(AND(ISBLANK(F42),ISBLANK(G42))," - ",SUM($G$18:OFFSET(G42,0,0,1,1))-SUM($F$18:OFFSET(F42,0,0,1,1)))</f>
        <v xml:space="preserve"> - </v>
      </c>
      <c r="J42" s="57"/>
    </row>
    <row r="43" spans="1:13" ht="14.25" x14ac:dyDescent="0.2">
      <c r="A43" s="68"/>
      <c r="B43" s="61"/>
      <c r="C43" s="68"/>
      <c r="D43" s="62"/>
      <c r="E43" s="63"/>
      <c r="F43" s="65"/>
      <c r="G43" s="65"/>
      <c r="H43" s="74" t="str">
        <f ca="1">IF(AND(ISBLANK(F43),ISBLANK(G43))," - ",SUMIF($A$18:OFFSET(A43,0,0,1,1),$A43,$G$18:OFFSET(G43,0,0,1,1))-SUMIF($A$18:OFFSET(A43,0,0,1,1),$A43,$F$18:OFFSET(F43,0,0,1,1)))</f>
        <v xml:space="preserve"> - </v>
      </c>
      <c r="I43" s="74" t="str">
        <f ca="1">IF(AND(ISBLANK(F43),ISBLANK(G43))," - ",SUM($G$18:OFFSET(G43,0,0,1,1))-SUM($F$18:OFFSET(F43,0,0,1,1)))</f>
        <v xml:space="preserve"> - </v>
      </c>
      <c r="J43" s="57"/>
    </row>
    <row r="44" spans="1:13" ht="14.25" x14ac:dyDescent="0.2">
      <c r="A44" s="68"/>
      <c r="B44" s="61"/>
      <c r="C44" s="68"/>
      <c r="D44" s="62"/>
      <c r="E44" s="63"/>
      <c r="F44" s="65"/>
      <c r="G44" s="65"/>
      <c r="H44" s="74" t="str">
        <f ca="1">IF(AND(ISBLANK(F44),ISBLANK(G44))," - ",SUMIF($A$18:OFFSET(A44,0,0,1,1),$A44,$G$18:OFFSET(G44,0,0,1,1))-SUMIF($A$18:OFFSET(A44,0,0,1,1),$A44,$F$18:OFFSET(F44,0,0,1,1)))</f>
        <v xml:space="preserve"> - </v>
      </c>
      <c r="I44" s="74" t="str">
        <f ca="1">IF(AND(ISBLANK(F44),ISBLANK(G44))," - ",SUM($G$18:OFFSET(G44,0,0,1,1))-SUM($F$18:OFFSET(F44,0,0,1,1)))</f>
        <v xml:space="preserve"> - </v>
      </c>
      <c r="J44" s="57"/>
    </row>
    <row r="45" spans="1:13" ht="14.25" x14ac:dyDescent="0.2">
      <c r="A45" s="68"/>
      <c r="B45" s="61"/>
      <c r="C45" s="68"/>
      <c r="D45" s="62"/>
      <c r="E45" s="63"/>
      <c r="F45" s="65"/>
      <c r="G45" s="65"/>
      <c r="H45" s="74" t="str">
        <f ca="1">IF(AND(ISBLANK(F45),ISBLANK(G45))," - ",SUMIF($A$18:OFFSET(A45,0,0,1,1),$A45,$G$18:OFFSET(G45,0,0,1,1))-SUMIF($A$18:OFFSET(A45,0,0,1,1),$A45,$F$18:OFFSET(F45,0,0,1,1)))</f>
        <v xml:space="preserve"> - </v>
      </c>
      <c r="I45" s="74" t="str">
        <f ca="1">IF(AND(ISBLANK(F45),ISBLANK(G45))," - ",SUM($G$18:OFFSET(G45,0,0,1,1))-SUM($F$18:OFFSET(F45,0,0,1,1)))</f>
        <v xml:space="preserve"> - </v>
      </c>
      <c r="J45" s="57"/>
    </row>
    <row r="46" spans="1:13" ht="14.25" x14ac:dyDescent="0.2">
      <c r="A46" s="68"/>
      <c r="B46" s="61"/>
      <c r="C46" s="68"/>
      <c r="D46" s="62"/>
      <c r="E46" s="63"/>
      <c r="F46" s="65"/>
      <c r="G46" s="65"/>
      <c r="H46" s="74" t="str">
        <f ca="1">IF(AND(ISBLANK(F46),ISBLANK(G46))," - ",SUMIF($A$18:OFFSET(A46,0,0,1,1),$A46,$G$18:OFFSET(G46,0,0,1,1))-SUMIF($A$18:OFFSET(A46,0,0,1,1),$A46,$F$18:OFFSET(F46,0,0,1,1)))</f>
        <v xml:space="preserve"> - </v>
      </c>
      <c r="I46" s="74" t="str">
        <f ca="1">IF(AND(ISBLANK(F46),ISBLANK(G46))," - ",SUM($G$18:OFFSET(G46,0,0,1,1))-SUM($F$18:OFFSET(F46,0,0,1,1)))</f>
        <v xml:space="preserve"> - </v>
      </c>
      <c r="J46" s="57"/>
    </row>
    <row r="47" spans="1:13" ht="14.25" x14ac:dyDescent="0.2">
      <c r="A47" s="68"/>
      <c r="B47" s="61"/>
      <c r="C47" s="68"/>
      <c r="D47" s="62"/>
      <c r="E47" s="63"/>
      <c r="F47" s="65"/>
      <c r="G47" s="65"/>
      <c r="H47" s="74" t="str">
        <f ca="1">IF(AND(ISBLANK(F47),ISBLANK(G47))," - ",SUMIF($A$18:OFFSET(A47,0,0,1,1),$A47,$G$18:OFFSET(G47,0,0,1,1))-SUMIF($A$18:OFFSET(A47,0,0,1,1),$A47,$F$18:OFFSET(F47,0,0,1,1)))</f>
        <v xml:space="preserve"> - </v>
      </c>
      <c r="I47" s="74" t="str">
        <f ca="1">IF(AND(ISBLANK(F47),ISBLANK(G47))," - ",SUM($G$18:OFFSET(G47,0,0,1,1))-SUM($F$18:OFFSET(F47,0,0,1,1)))</f>
        <v xml:space="preserve"> - </v>
      </c>
      <c r="J47" s="57"/>
    </row>
    <row r="48" spans="1:13" ht="14.25" x14ac:dyDescent="0.2">
      <c r="A48" s="68"/>
      <c r="B48" s="61"/>
      <c r="C48" s="68"/>
      <c r="D48" s="62"/>
      <c r="E48" s="63"/>
      <c r="F48" s="65"/>
      <c r="G48" s="65"/>
      <c r="H48" s="74" t="str">
        <f ca="1">IF(AND(ISBLANK(F48),ISBLANK(G48))," - ",SUMIF($A$18:OFFSET(A48,0,0,1,1),$A48,$G$18:OFFSET(G48,0,0,1,1))-SUMIF($A$18:OFFSET(A48,0,0,1,1),$A48,$F$18:OFFSET(F48,0,0,1,1)))</f>
        <v xml:space="preserve"> - </v>
      </c>
      <c r="I48" s="74" t="str">
        <f ca="1">IF(AND(ISBLANK(F48),ISBLANK(G48))," - ",SUM($G$18:OFFSET(G48,0,0,1,1))-SUM($F$18:OFFSET(F48,0,0,1,1)))</f>
        <v xml:space="preserve"> - </v>
      </c>
      <c r="J48" s="57"/>
    </row>
    <row r="49" spans="1:11" ht="14.25" x14ac:dyDescent="0.2">
      <c r="A49" s="68"/>
      <c r="B49" s="61"/>
      <c r="C49" s="68"/>
      <c r="D49" s="62"/>
      <c r="E49" s="63"/>
      <c r="F49" s="65"/>
      <c r="G49" s="65"/>
      <c r="H49" s="74" t="str">
        <f ca="1">IF(AND(ISBLANK(F49),ISBLANK(G49))," - ",SUMIF($A$18:OFFSET(A49,0,0,1,1),$A49,$G$18:OFFSET(G49,0,0,1,1))-SUMIF($A$18:OFFSET(A49,0,0,1,1),$A49,$F$18:OFFSET(F49,0,0,1,1)))</f>
        <v xml:space="preserve"> - </v>
      </c>
      <c r="I49" s="74" t="str">
        <f ca="1">IF(AND(ISBLANK(F49),ISBLANK(G49))," - ",SUM($G$18:OFFSET(G49,0,0,1,1))-SUM($F$18:OFFSET(F49,0,0,1,1)))</f>
        <v xml:space="preserve"> - </v>
      </c>
      <c r="J49" s="57"/>
    </row>
    <row r="50" spans="1:11" ht="14.25" x14ac:dyDescent="0.2">
      <c r="A50" s="68"/>
      <c r="B50" s="61"/>
      <c r="C50" s="68"/>
      <c r="D50" s="62"/>
      <c r="E50" s="63"/>
      <c r="F50" s="65"/>
      <c r="G50" s="65"/>
      <c r="H50" s="74" t="str">
        <f ca="1">IF(AND(ISBLANK(F50),ISBLANK(G50))," - ",SUMIF($A$18:OFFSET(A50,0,0,1,1),$A50,$G$18:OFFSET(G50,0,0,1,1))-SUMIF($A$18:OFFSET(A50,0,0,1,1),$A50,$F$18:OFFSET(F50,0,0,1,1)))</f>
        <v xml:space="preserve"> - </v>
      </c>
      <c r="I50" s="74" t="str">
        <f ca="1">IF(AND(ISBLANK(F50),ISBLANK(G50))," - ",SUM($G$18:OFFSET(G50,0,0,1,1))-SUM($F$18:OFFSET(F50,0,0,1,1)))</f>
        <v xml:space="preserve"> - </v>
      </c>
      <c r="J50" s="57"/>
    </row>
    <row r="51" spans="1:11" ht="14.25" x14ac:dyDescent="0.2">
      <c r="A51" s="68"/>
      <c r="B51" s="61"/>
      <c r="C51" s="68"/>
      <c r="D51" s="62"/>
      <c r="E51" s="63"/>
      <c r="F51" s="65"/>
      <c r="G51" s="65"/>
      <c r="H51" s="74" t="str">
        <f ca="1">IF(AND(ISBLANK(F51),ISBLANK(G51))," - ",SUMIF($A$18:OFFSET(A51,0,0,1,1),$A51,$G$18:OFFSET(G51,0,0,1,1))-SUMIF($A$18:OFFSET(A51,0,0,1,1),$A51,$F$18:OFFSET(F51,0,0,1,1)))</f>
        <v xml:space="preserve"> - </v>
      </c>
      <c r="I51" s="74" t="str">
        <f ca="1">IF(AND(ISBLANK(F51),ISBLANK(G51))," - ",SUM($G$18:OFFSET(G51,0,0,1,1))-SUM($F$18:OFFSET(F51,0,0,1,1)))</f>
        <v xml:space="preserve"> - </v>
      </c>
      <c r="J51" s="57"/>
    </row>
    <row r="52" spans="1:11" ht="14.25" x14ac:dyDescent="0.2">
      <c r="A52" s="68"/>
      <c r="B52" s="61"/>
      <c r="C52" s="68"/>
      <c r="D52" s="62"/>
      <c r="E52" s="63"/>
      <c r="F52" s="65"/>
      <c r="G52" s="65"/>
      <c r="H52" s="74" t="str">
        <f ca="1">IF(AND(ISBLANK(F52),ISBLANK(G52))," - ",SUMIF($A$18:OFFSET(A52,0,0,1,1),$A52,$G$18:OFFSET(G52,0,0,1,1))-SUMIF($A$18:OFFSET(A52,0,0,1,1),$A52,$F$18:OFFSET(F52,0,0,1,1)))</f>
        <v xml:space="preserve"> - </v>
      </c>
      <c r="I52" s="74" t="str">
        <f ca="1">IF(AND(ISBLANK(F52),ISBLANK(G52))," - ",SUM($G$18:OFFSET(G52,0,0,1,1))-SUM($F$18:OFFSET(F52,0,0,1,1)))</f>
        <v xml:space="preserve"> - </v>
      </c>
      <c r="J52" s="57"/>
    </row>
    <row r="53" spans="1:11" ht="14.25" x14ac:dyDescent="0.2">
      <c r="A53" s="68"/>
      <c r="B53" s="61"/>
      <c r="C53" s="68"/>
      <c r="D53" s="62"/>
      <c r="E53" s="63"/>
      <c r="F53" s="65"/>
      <c r="G53" s="65"/>
      <c r="H53" s="74" t="str">
        <f ca="1">IF(AND(ISBLANK(F53),ISBLANK(G53))," - ",SUMIF($A$18:OFFSET(A53,0,0,1,1),$A53,$G$18:OFFSET(G53,0,0,1,1))-SUMIF($A$18:OFFSET(A53,0,0,1,1),$A53,$F$18:OFFSET(F53,0,0,1,1)))</f>
        <v xml:space="preserve"> - </v>
      </c>
      <c r="I53" s="74" t="str">
        <f ca="1">IF(AND(ISBLANK(F53),ISBLANK(G53))," - ",SUM($G$18:OFFSET(G53,0,0,1,1))-SUM($F$18:OFFSET(F53,0,0,1,1)))</f>
        <v xml:space="preserve"> - </v>
      </c>
      <c r="J53" s="57"/>
    </row>
    <row r="54" spans="1:11" ht="14.25" x14ac:dyDescent="0.2">
      <c r="A54" s="68"/>
      <c r="B54" s="61"/>
      <c r="C54" s="68"/>
      <c r="D54" s="62"/>
      <c r="E54" s="63"/>
      <c r="F54" s="65"/>
      <c r="G54" s="65"/>
      <c r="H54" s="74" t="str">
        <f ca="1">IF(AND(ISBLANK(F54),ISBLANK(G54))," - ",SUMIF($A$18:OFFSET(A54,0,0,1,1),$A54,$G$18:OFFSET(G54,0,0,1,1))-SUMIF($A$18:OFFSET(A54,0,0,1,1),$A54,$F$18:OFFSET(F54,0,0,1,1)))</f>
        <v xml:space="preserve"> - </v>
      </c>
      <c r="I54" s="74" t="str">
        <f ca="1">IF(AND(ISBLANK(F54),ISBLANK(G54))," - ",SUM($G$18:OFFSET(G54,0,0,1,1))-SUM($F$18:OFFSET(F54,0,0,1,1)))</f>
        <v xml:space="preserve"> - </v>
      </c>
      <c r="J54" s="57"/>
    </row>
    <row r="55" spans="1:11" ht="14.25" x14ac:dyDescent="0.2">
      <c r="A55" s="151" t="s">
        <v>80</v>
      </c>
      <c r="B55" s="69"/>
      <c r="C55" s="70"/>
      <c r="D55" s="71"/>
      <c r="E55" s="70"/>
      <c r="F55" s="72"/>
      <c r="G55" s="72"/>
      <c r="H55" s="75" t="str">
        <f ca="1">IF(AND(ISBLANK(F55),ISBLANK(G55))," - ",SUMIF($A$18:OFFSET(A55,0,0,1,1),$A55,$G$18:OFFSET(G55,0,0,1,1))-SUMIF($A$18:OFFSET(A55,0,0,1,1),$A55,$F$18:OFFSET(F55,0,0,1,1)))</f>
        <v xml:space="preserve"> - </v>
      </c>
      <c r="I55" s="75" t="str">
        <f ca="1">IF(AND(ISBLANK(F55),ISBLANK(G55))," - ",SUM($G$18:OFFSET(G55,0,0,1,1))-SUM($F$18:OFFSET(F55,0,0,1,1)))</f>
        <v xml:space="preserve"> - </v>
      </c>
      <c r="J55" s="57"/>
      <c r="K55" s="125" t="s">
        <v>157</v>
      </c>
    </row>
  </sheetData>
  <phoneticPr fontId="62" type="noConversion"/>
  <conditionalFormatting sqref="H5:H14">
    <cfRule type="dataBar" priority="1">
      <dataBar>
        <cfvo type="num" val="0"/>
        <cfvo type="num" val="1"/>
        <color theme="6"/>
      </dataBar>
      <extLst>
        <ext xmlns:x14="http://schemas.microsoft.com/office/spreadsheetml/2009/9/main" uri="{B025F937-C7B1-47D3-B67F-A62EFF666E3E}">
          <x14:id>{36D87A8D-B9C7-401B-8939-069D702E3583}</x14:id>
        </ext>
      </extLst>
    </cfRule>
  </conditionalFormatting>
  <dataValidations count="2">
    <dataValidation type="list" allowBlank="1" showInputMessage="1" showErrorMessage="1" sqref="A55">
      <formula1>accountList</formula1>
    </dataValidation>
    <dataValidation type="list" allowBlank="1" showInputMessage="1" showErrorMessage="1" sqref="A19:A54">
      <formula1>$E$5:$E$15</formula1>
    </dataValidation>
  </dataValidations>
  <hyperlinks>
    <hyperlink ref="A2" location="Help!A1" display="HELP"/>
    <hyperlink ref="K9" r:id="rId1" display="Account Register Template"/>
  </hyperlinks>
  <printOptions horizontalCentered="1"/>
  <pageMargins left="0.4" right="0.4" top="0.4" bottom="0.5" header="0.25" footer="0.25"/>
  <pageSetup scale="88" fitToHeight="0" orientation="portrait" r:id="rId2"/>
  <headerFooter>
    <oddFooter>&amp;L&amp;8&amp;K01+049Account Register Template by Vertex42.com&amp;R&amp;8&amp;K01+049© 2016 Vertex42 LLC</oddFooter>
  </headerFooter>
  <drawing r:id="rId3"/>
  <legacyDrawing r:id="rId4"/>
  <extLst>
    <ext xmlns:x14="http://schemas.microsoft.com/office/spreadsheetml/2009/9/main" uri="{78C0D931-6437-407d-A8EE-F0AAD7539E65}">
      <x14:conditionalFormattings>
        <x14:conditionalFormatting xmlns:xm="http://schemas.microsoft.com/office/excel/2006/main">
          <x14:cfRule type="dataBar" id="{36D87A8D-B9C7-401B-8939-069D702E3583}">
            <x14:dataBar minLength="0" maxLength="100" gradient="0">
              <x14:cfvo type="num">
                <xm:f>0</xm:f>
              </x14:cfvo>
              <x14:cfvo type="num">
                <xm:f>1</xm:f>
              </x14:cfvo>
              <x14:negativeFillColor rgb="FFFF0000"/>
              <x14:axisColor rgb="FF000000"/>
            </x14:dataBar>
          </x14:cfRule>
          <xm:sqref>H5:H14</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9"/>
  <sheetViews>
    <sheetView showGridLines="0" workbookViewId="0">
      <selection activeCell="A2" sqref="A2"/>
    </sheetView>
  </sheetViews>
  <sheetFormatPr defaultRowHeight="15" x14ac:dyDescent="0.3"/>
  <cols>
    <col min="1" max="1" width="3" style="144" customWidth="1"/>
    <col min="2" max="2" width="73.42578125" style="144" customWidth="1"/>
    <col min="3" max="3" width="19.5703125" style="231" customWidth="1"/>
    <col min="4" max="16384" width="9.140625" style="231"/>
  </cols>
  <sheetData>
    <row r="1" spans="1:3" ht="32.1" customHeight="1" x14ac:dyDescent="0.3">
      <c r="A1" s="142"/>
      <c r="B1" s="143" t="s">
        <v>64</v>
      </c>
      <c r="C1" s="143"/>
    </row>
    <row r="2" spans="1:3" ht="16.5" x14ac:dyDescent="0.3">
      <c r="A2" s="232"/>
      <c r="B2" s="233"/>
      <c r="C2" s="242"/>
    </row>
    <row r="3" spans="1:3" ht="15.75" x14ac:dyDescent="0.3">
      <c r="A3" s="232"/>
      <c r="B3" s="234" t="s">
        <v>61</v>
      </c>
      <c r="C3" s="242"/>
    </row>
    <row r="4" spans="1:3" x14ac:dyDescent="0.3">
      <c r="A4" s="232"/>
      <c r="B4" s="235" t="s">
        <v>79</v>
      </c>
      <c r="C4" s="242"/>
    </row>
    <row r="5" spans="1:3" ht="16.5" x14ac:dyDescent="0.3">
      <c r="A5" s="232"/>
      <c r="B5" s="236"/>
      <c r="C5" s="242"/>
    </row>
    <row r="6" spans="1:3" ht="16.5" x14ac:dyDescent="0.3">
      <c r="A6" s="232"/>
      <c r="B6" s="237" t="s">
        <v>179</v>
      </c>
      <c r="C6" s="242"/>
    </row>
    <row r="7" spans="1:3" ht="16.5" x14ac:dyDescent="0.3">
      <c r="A7" s="232"/>
      <c r="B7" s="236"/>
      <c r="C7" s="242"/>
    </row>
    <row r="8" spans="1:3" ht="31.5" x14ac:dyDescent="0.3">
      <c r="A8" s="232"/>
      <c r="B8" s="236" t="s">
        <v>100</v>
      </c>
      <c r="C8" s="242"/>
    </row>
    <row r="9" spans="1:3" ht="16.5" x14ac:dyDescent="0.3">
      <c r="A9" s="232"/>
      <c r="B9" s="236"/>
      <c r="C9" s="242"/>
    </row>
    <row r="10" spans="1:3" ht="31.5" x14ac:dyDescent="0.3">
      <c r="A10" s="232"/>
      <c r="B10" s="236" t="s">
        <v>62</v>
      </c>
      <c r="C10" s="242"/>
    </row>
    <row r="11" spans="1:3" ht="16.5" x14ac:dyDescent="0.3">
      <c r="A11" s="232"/>
      <c r="B11" s="236"/>
      <c r="C11" s="242"/>
    </row>
    <row r="12" spans="1:3" ht="31.5" x14ac:dyDescent="0.3">
      <c r="A12" s="232"/>
      <c r="B12" s="236" t="s">
        <v>63</v>
      </c>
      <c r="C12" s="242"/>
    </row>
    <row r="13" spans="1:3" ht="16.5" x14ac:dyDescent="0.3">
      <c r="A13" s="232"/>
      <c r="B13" s="236"/>
      <c r="C13" s="242"/>
    </row>
    <row r="14" spans="1:3" ht="16.5" x14ac:dyDescent="0.3">
      <c r="A14" s="232"/>
      <c r="B14" s="238" t="s">
        <v>142</v>
      </c>
      <c r="C14" s="242"/>
    </row>
    <row r="15" spans="1:3" ht="16.5" x14ac:dyDescent="0.3">
      <c r="A15" s="232"/>
      <c r="B15" s="239" t="s">
        <v>180</v>
      </c>
      <c r="C15" s="242"/>
    </row>
    <row r="16" spans="1:3" ht="16.5" x14ac:dyDescent="0.3">
      <c r="A16" s="232"/>
      <c r="B16" s="240"/>
      <c r="C16" s="242"/>
    </row>
    <row r="17" spans="1:3" ht="16.5" x14ac:dyDescent="0.3">
      <c r="A17" s="232"/>
      <c r="B17" s="241" t="s">
        <v>99</v>
      </c>
      <c r="C17" s="242"/>
    </row>
    <row r="18" spans="1:3" x14ac:dyDescent="0.3">
      <c r="A18" s="232"/>
      <c r="B18" s="232"/>
      <c r="C18" s="242"/>
    </row>
    <row r="19" spans="1:3" x14ac:dyDescent="0.3">
      <c r="A19" s="232"/>
      <c r="B19" s="232"/>
      <c r="C19" s="242"/>
    </row>
  </sheetData>
  <phoneticPr fontId="62" type="noConversion"/>
  <hyperlinks>
    <hyperlink ref="B4" r:id="rId1"/>
    <hyperlink ref="B15" r:id="rId2"/>
  </hyperlinks>
  <pageMargins left="0.7" right="0.7" top="0.75" bottom="0.75" header="0.3" footer="0.3"/>
  <pageSetup orientation="portrait" r:id="rId3"/>
  <drawing r:id="rId4"/>
  <picture r:id="rId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8</vt:i4>
      </vt:variant>
      <vt:variant>
        <vt:lpstr>命名范围</vt:lpstr>
      </vt:variant>
      <vt:variant>
        <vt:i4>21</vt:i4>
      </vt:variant>
    </vt:vector>
  </HeadingPairs>
  <TitlesOfParts>
    <vt:vector size="29" baseType="lpstr">
      <vt:lpstr>Budget</vt:lpstr>
      <vt:lpstr>Accounts</vt:lpstr>
      <vt:lpstr>Transactions</vt:lpstr>
      <vt:lpstr>Report</vt:lpstr>
      <vt:lpstr>YearlyReport</vt:lpstr>
      <vt:lpstr>Weekly</vt:lpstr>
      <vt:lpstr>Goals</vt:lpstr>
      <vt:lpstr>©</vt:lpstr>
      <vt:lpstr>accounts</vt:lpstr>
      <vt:lpstr>categories</vt:lpstr>
      <vt:lpstr>Weekly!date_begin</vt:lpstr>
      <vt:lpstr>date_begin</vt:lpstr>
      <vt:lpstr>Weekly!date_end</vt:lpstr>
      <vt:lpstr>date_end</vt:lpstr>
      <vt:lpstr>month</vt:lpstr>
      <vt:lpstr>monthlyA</vt:lpstr>
      <vt:lpstr>Budget!Print_Area</vt:lpstr>
      <vt:lpstr>Goals!Print_Area</vt:lpstr>
      <vt:lpstr>Report!Print_Area</vt:lpstr>
      <vt:lpstr>Transactions!Print_Area</vt:lpstr>
      <vt:lpstr>Weekly!Print_Area</vt:lpstr>
      <vt:lpstr>YearlyReport!Print_Area</vt:lpstr>
      <vt:lpstr>Budget!Print_Titles</vt:lpstr>
      <vt:lpstr>Goals!Print_Titles</vt:lpstr>
      <vt:lpstr>Transactions!Print_Titles</vt:lpstr>
      <vt:lpstr>YearlyReport!Print_Titles</vt:lpstr>
      <vt:lpstr>YearlyReport!yearlyA</vt:lpstr>
      <vt:lpstr>yearlyA</vt:lpstr>
      <vt:lpstr>ytd</vt:lpstr>
    </vt:vector>
  </TitlesOfParts>
  <Company>Vertex42 LLC</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Vertex42® Money Manager 2.1</dc:title>
  <dc:creator>Vertex42.com</dc:creator>
  <dc:description>(c) 2010-2021 Vertex42 LLC. All Rights Reserved.</dc:description>
  <cp:lastModifiedBy>aobaniu</cp:lastModifiedBy>
  <cp:lastPrinted>2018-11-14T15:28:04Z</cp:lastPrinted>
  <dcterms:created xsi:type="dcterms:W3CDTF">2007-10-28T01:07:07Z</dcterms:created>
  <dcterms:modified xsi:type="dcterms:W3CDTF">2026-08-28T07:11:05Z</dcterms:modified>
  <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pyright">
    <vt:lpwstr>2010-2021 Vertex42 LLC</vt:lpwstr>
  </property>
  <property fmtid="{D5CDD505-2E9C-101B-9397-08002B2CF9AE}" pid="3" name="Version">
    <vt:lpwstr>2.1.2</vt:lpwstr>
  </property>
  <property fmtid="{D5CDD505-2E9C-101B-9397-08002B2CF9AE}" pid="4" name="Source">
    <vt:lpwstr>https://www.vertex42.com/ExcelTemplates/money-management-template.html</vt:lpwstr>
  </property>
</Properties>
</file>